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170" windowHeight="12300"/>
  </bookViews>
  <sheets>
    <sheet name="20.01.2026г" sheetId="5" r:id="rId1"/>
    <sheet name="14.01.2026г" sheetId="2" r:id="rId2"/>
    <sheet name="15.01.2025г" sheetId="4" r:id="rId3"/>
    <sheet name="25.12.2025г" sheetId="6" r:id="rId4"/>
    <sheet name="24.12.2025г" sheetId="8" r:id="rId5"/>
    <sheet name="16.01.2026г" sheetId="9" r:id="rId6"/>
    <sheet name="05.12.2025г" sheetId="10" r:id="rId7"/>
    <sheet name="03.12.2025г" sheetId="11" r:id="rId8"/>
    <sheet name="Лист2" sheetId="34" r:id="rId9"/>
    <sheet name="15.12.2025г" sheetId="12" r:id="rId10"/>
    <sheet name="12.01.2026г" sheetId="13" r:id="rId11"/>
    <sheet name="13.01.2026г" sheetId="26" r:id="rId12"/>
    <sheet name="19.01.2026г" sheetId="14" r:id="rId13"/>
    <sheet name="19.12.2025г" sheetId="16" r:id="rId14"/>
    <sheet name="11.12.2025г" sheetId="15" r:id="rId15"/>
    <sheet name="12.12.2025г" sheetId="17" r:id="rId16"/>
    <sheet name="04.12.2025г" sheetId="33" r:id="rId17"/>
    <sheet name="10.12.2025г" sheetId="31" r:id="rId18"/>
    <sheet name="29.12.2025г" sheetId="20" r:id="rId19"/>
    <sheet name="09.12.2025г" sheetId="23" r:id="rId20"/>
    <sheet name="08.12.2025г" sheetId="19" r:id="rId21"/>
    <sheet name="01.12.2025г" sheetId="32" r:id="rId22"/>
    <sheet name="Лист6" sheetId="36" r:id="rId23"/>
    <sheet name="30.12.2025г" sheetId="21" r:id="rId24"/>
    <sheet name="Лист1" sheetId="24" r:id="rId25"/>
    <sheet name="Лист3" sheetId="25" r:id="rId26"/>
    <sheet name="Лист7" sheetId="30" r:id="rId27"/>
    <sheet name="Лист5" sheetId="28" r:id="rId28"/>
  </sheets>
  <calcPr calcId="162913"/>
</workbook>
</file>

<file path=xl/calcChain.xml><?xml version="1.0" encoding="utf-8"?>
<calcChain xmlns="http://schemas.openxmlformats.org/spreadsheetml/2006/main">
  <c r="S41" i="8" l="1"/>
  <c r="R41" i="8"/>
  <c r="Q41" i="8"/>
  <c r="P41" i="8"/>
  <c r="O41" i="8"/>
  <c r="N41" i="8"/>
  <c r="J41" i="8"/>
  <c r="I41" i="8"/>
  <c r="H41" i="8"/>
  <c r="G41" i="8"/>
  <c r="F41" i="8"/>
  <c r="E41" i="8"/>
  <c r="S36" i="8"/>
  <c r="R36" i="8"/>
  <c r="Q36" i="8"/>
  <c r="P36" i="8"/>
  <c r="O36" i="8"/>
  <c r="N36" i="8"/>
  <c r="J36" i="8"/>
  <c r="I36" i="8"/>
  <c r="H36" i="8"/>
  <c r="G36" i="8"/>
  <c r="F36" i="8"/>
  <c r="E36" i="8"/>
  <c r="S26" i="8"/>
  <c r="R26" i="8"/>
  <c r="Q26" i="8"/>
  <c r="P26" i="8"/>
  <c r="O26" i="8"/>
  <c r="N26" i="8"/>
  <c r="J26" i="8"/>
  <c r="I26" i="8"/>
  <c r="H26" i="8"/>
  <c r="G26" i="8"/>
  <c r="F26" i="8"/>
  <c r="E26" i="8"/>
  <c r="S15" i="8"/>
  <c r="R15" i="8"/>
  <c r="Q15" i="8"/>
  <c r="P15" i="8"/>
  <c r="O15" i="8"/>
  <c r="N15" i="8"/>
  <c r="J15" i="8"/>
  <c r="I15" i="8"/>
  <c r="H15" i="8"/>
  <c r="G15" i="8"/>
  <c r="F15" i="8"/>
  <c r="E15" i="8"/>
  <c r="S11" i="8"/>
  <c r="R11" i="8"/>
  <c r="Q11" i="8"/>
  <c r="P11" i="8"/>
  <c r="O11" i="8"/>
  <c r="O42" i="8" s="1"/>
  <c r="N11" i="8"/>
  <c r="N42" i="8" s="1"/>
  <c r="J11" i="8"/>
  <c r="I11" i="8"/>
  <c r="H11" i="8"/>
  <c r="G11" i="8"/>
  <c r="F11" i="8"/>
  <c r="F42" i="8" s="1"/>
  <c r="E11" i="8"/>
  <c r="E42" i="8" s="1"/>
  <c r="E13" i="6"/>
  <c r="E41" i="6" s="1"/>
  <c r="F13" i="6"/>
  <c r="G13" i="6"/>
  <c r="H13" i="6"/>
  <c r="I13" i="6"/>
  <c r="J13" i="6"/>
  <c r="N13" i="6"/>
  <c r="N41" i="6" s="1"/>
  <c r="O13" i="6"/>
  <c r="P13" i="6"/>
  <c r="Q13" i="6"/>
  <c r="R13" i="6"/>
  <c r="S13" i="6"/>
  <c r="E17" i="6"/>
  <c r="F17" i="6"/>
  <c r="G17" i="6"/>
  <c r="H17" i="6"/>
  <c r="I17" i="6"/>
  <c r="J17" i="6"/>
  <c r="N17" i="6"/>
  <c r="O17" i="6"/>
  <c r="P17" i="6"/>
  <c r="Q17" i="6"/>
  <c r="R17" i="6"/>
  <c r="S17" i="6"/>
  <c r="E28" i="6"/>
  <c r="F28" i="6"/>
  <c r="G28" i="6"/>
  <c r="H28" i="6"/>
  <c r="I28" i="6"/>
  <c r="N28" i="6"/>
  <c r="O28" i="6"/>
  <c r="P28" i="6"/>
  <c r="Q28" i="6"/>
  <c r="R28" i="6"/>
  <c r="S28" i="6"/>
  <c r="E36" i="6"/>
  <c r="F36" i="6"/>
  <c r="G36" i="6"/>
  <c r="H36" i="6"/>
  <c r="I36" i="6"/>
  <c r="J36" i="6"/>
  <c r="N36" i="6"/>
  <c r="O36" i="6"/>
  <c r="P36" i="6"/>
  <c r="Q36" i="6"/>
  <c r="R36" i="6"/>
  <c r="S36" i="6"/>
  <c r="E40" i="6"/>
  <c r="F40" i="6"/>
  <c r="G40" i="6"/>
  <c r="H40" i="6"/>
  <c r="I40" i="6"/>
  <c r="J40" i="6"/>
  <c r="N40" i="6"/>
  <c r="O40" i="6"/>
  <c r="P40" i="6"/>
  <c r="Q40" i="6"/>
  <c r="R40" i="6"/>
  <c r="S40" i="6"/>
  <c r="F41" i="6"/>
  <c r="O41" i="6"/>
  <c r="S41" i="26" l="1"/>
  <c r="R41" i="26"/>
  <c r="Q41" i="26"/>
  <c r="P41" i="26"/>
  <c r="O41" i="26"/>
  <c r="N41" i="26"/>
  <c r="J41" i="26"/>
  <c r="I41" i="26"/>
  <c r="H41" i="26"/>
  <c r="G41" i="26"/>
  <c r="F41" i="26"/>
  <c r="E41" i="26"/>
  <c r="S36" i="26"/>
  <c r="R36" i="26"/>
  <c r="Q36" i="26"/>
  <c r="P36" i="26"/>
  <c r="O36" i="26"/>
  <c r="N36" i="26"/>
  <c r="J36" i="26"/>
  <c r="I36" i="26"/>
  <c r="H36" i="26"/>
  <c r="G36" i="26"/>
  <c r="F36" i="26"/>
  <c r="E36" i="26"/>
  <c r="S26" i="26"/>
  <c r="R26" i="26"/>
  <c r="Q26" i="26"/>
  <c r="P26" i="26"/>
  <c r="O26" i="26"/>
  <c r="N26" i="26"/>
  <c r="J26" i="26"/>
  <c r="I26" i="26"/>
  <c r="H26" i="26"/>
  <c r="G26" i="26"/>
  <c r="F26" i="26"/>
  <c r="E26" i="26"/>
  <c r="S15" i="26"/>
  <c r="R15" i="26"/>
  <c r="Q15" i="26"/>
  <c r="P15" i="26"/>
  <c r="O15" i="26"/>
  <c r="N15" i="26"/>
  <c r="J15" i="26"/>
  <c r="I15" i="26"/>
  <c r="H15" i="26"/>
  <c r="G15" i="26"/>
  <c r="F15" i="26"/>
  <c r="E15" i="26"/>
  <c r="S11" i="26"/>
  <c r="R11" i="26"/>
  <c r="Q11" i="26"/>
  <c r="P11" i="26"/>
  <c r="O11" i="26"/>
  <c r="N11" i="26"/>
  <c r="J11" i="26"/>
  <c r="I11" i="26"/>
  <c r="H11" i="26"/>
  <c r="G11" i="26"/>
  <c r="F11" i="26"/>
  <c r="E11" i="26"/>
  <c r="T25" i="26" l="1"/>
  <c r="T26" i="26"/>
  <c r="F42" i="26"/>
  <c r="N42" i="26"/>
  <c r="O42" i="26"/>
  <c r="E42" i="26"/>
  <c r="S41" i="31"/>
  <c r="R41" i="31"/>
  <c r="Q41" i="31"/>
  <c r="P41" i="31"/>
  <c r="O41" i="31"/>
  <c r="N41" i="31"/>
  <c r="J41" i="31"/>
  <c r="I41" i="31"/>
  <c r="H41" i="31"/>
  <c r="G41" i="31"/>
  <c r="F41" i="31"/>
  <c r="E41" i="31"/>
  <c r="S36" i="31"/>
  <c r="R36" i="31"/>
  <c r="Q36" i="31"/>
  <c r="P36" i="31"/>
  <c r="O36" i="31"/>
  <c r="N36" i="31"/>
  <c r="J36" i="31"/>
  <c r="I36" i="31"/>
  <c r="H36" i="31"/>
  <c r="G36" i="31"/>
  <c r="F36" i="31"/>
  <c r="E36" i="31"/>
  <c r="S26" i="31"/>
  <c r="R26" i="31"/>
  <c r="Q26" i="31"/>
  <c r="P26" i="31"/>
  <c r="O26" i="31"/>
  <c r="N26" i="31"/>
  <c r="J26" i="31"/>
  <c r="I26" i="31"/>
  <c r="H26" i="31"/>
  <c r="G26" i="31"/>
  <c r="F26" i="31"/>
  <c r="E26" i="31"/>
  <c r="S15" i="31"/>
  <c r="R15" i="31"/>
  <c r="Q15" i="31"/>
  <c r="P15" i="31"/>
  <c r="O15" i="31"/>
  <c r="N15" i="31"/>
  <c r="J15" i="31"/>
  <c r="I15" i="31"/>
  <c r="H15" i="31"/>
  <c r="G15" i="31"/>
  <c r="F15" i="31"/>
  <c r="T25" i="31" s="1"/>
  <c r="E15" i="31"/>
  <c r="S11" i="31"/>
  <c r="R11" i="31"/>
  <c r="Q11" i="31"/>
  <c r="P11" i="31"/>
  <c r="O11" i="31"/>
  <c r="N11" i="31"/>
  <c r="N42" i="31" s="1"/>
  <c r="J11" i="31"/>
  <c r="I11" i="31"/>
  <c r="H11" i="31"/>
  <c r="G11" i="31"/>
  <c r="F11" i="31"/>
  <c r="F42" i="31" s="1"/>
  <c r="E11" i="31"/>
  <c r="E42" i="31" s="1"/>
  <c r="O42" i="31" l="1"/>
  <c r="T26" i="31"/>
  <c r="S38" i="20"/>
  <c r="R38" i="20"/>
  <c r="Q38" i="20"/>
  <c r="P38" i="20"/>
  <c r="P39" i="20" s="1"/>
  <c r="O38" i="20"/>
  <c r="N38" i="20"/>
  <c r="J38" i="20"/>
  <c r="J39" i="20" s="1"/>
  <c r="I38" i="20"/>
  <c r="H38" i="20"/>
  <c r="G38" i="20"/>
  <c r="G39" i="20" s="1"/>
  <c r="F38" i="20"/>
  <c r="E38" i="20"/>
  <c r="S39" i="20"/>
  <c r="R39" i="20"/>
  <c r="Q39" i="20"/>
  <c r="I39" i="20"/>
  <c r="H39" i="20"/>
  <c r="E34" i="20"/>
  <c r="F34" i="20"/>
  <c r="G34" i="20"/>
  <c r="H34" i="20"/>
  <c r="I34" i="20"/>
  <c r="J34" i="20"/>
  <c r="N34" i="20"/>
  <c r="O34" i="20"/>
  <c r="P34" i="20"/>
  <c r="Q34" i="20"/>
  <c r="R34" i="20"/>
  <c r="S34" i="20"/>
  <c r="S26" i="20"/>
  <c r="R26" i="20"/>
  <c r="Q26" i="20"/>
  <c r="P26" i="20"/>
  <c r="O26" i="20"/>
  <c r="N26" i="20"/>
  <c r="J26" i="20"/>
  <c r="I26" i="20"/>
  <c r="H26" i="20"/>
  <c r="G26" i="20"/>
  <c r="F26" i="20"/>
  <c r="E26" i="20"/>
  <c r="S15" i="20"/>
  <c r="R15" i="20"/>
  <c r="Q15" i="20"/>
  <c r="P15" i="20"/>
  <c r="O15" i="20"/>
  <c r="N15" i="20"/>
  <c r="J15" i="20"/>
  <c r="I15" i="20"/>
  <c r="H15" i="20"/>
  <c r="G15" i="20"/>
  <c r="F15" i="20"/>
  <c r="E15" i="20"/>
  <c r="E39" i="20" l="1"/>
  <c r="O39" i="20"/>
  <c r="F39" i="20"/>
  <c r="N39" i="20"/>
  <c r="H17" i="28"/>
  <c r="G17" i="28"/>
  <c r="D17" i="28"/>
  <c r="C17" i="28"/>
  <c r="H9" i="28"/>
  <c r="G9" i="28"/>
  <c r="D9" i="28"/>
  <c r="C9" i="28"/>
  <c r="O37" i="30"/>
  <c r="F37" i="30"/>
  <c r="H36" i="30"/>
  <c r="Q35" i="30"/>
  <c r="H35" i="30"/>
  <c r="Q34" i="30"/>
  <c r="H34" i="30"/>
  <c r="O32" i="30"/>
  <c r="N32" i="30"/>
  <c r="F32" i="30"/>
  <c r="E32" i="30"/>
  <c r="Q31" i="30"/>
  <c r="H31" i="30"/>
  <c r="Q30" i="30"/>
  <c r="H30" i="30"/>
  <c r="Q29" i="30"/>
  <c r="H29" i="30"/>
  <c r="Q28" i="30"/>
  <c r="H28" i="30"/>
  <c r="Q27" i="30"/>
  <c r="H27" i="30"/>
  <c r="Q26" i="30"/>
  <c r="H26" i="30"/>
  <c r="O22" i="30"/>
  <c r="N22" i="30"/>
  <c r="F22" i="30"/>
  <c r="E22" i="30"/>
  <c r="S21" i="30"/>
  <c r="Q21" i="30"/>
  <c r="J21" i="30"/>
  <c r="H21" i="30"/>
  <c r="S20" i="30"/>
  <c r="Q20" i="30"/>
  <c r="J20" i="30"/>
  <c r="H20" i="30"/>
  <c r="S19" i="30"/>
  <c r="Q19" i="30"/>
  <c r="J19" i="30"/>
  <c r="H19" i="30"/>
  <c r="S18" i="30"/>
  <c r="Q18" i="30"/>
  <c r="J18" i="30"/>
  <c r="H18" i="30"/>
  <c r="S17" i="30"/>
  <c r="Q17" i="30"/>
  <c r="J17" i="30"/>
  <c r="H17" i="30"/>
  <c r="S16" i="30"/>
  <c r="Q16" i="30"/>
  <c r="J16" i="30"/>
  <c r="H16" i="30"/>
  <c r="S15" i="30"/>
  <c r="Q15" i="30"/>
  <c r="J15" i="30"/>
  <c r="H15" i="30"/>
  <c r="S14" i="30"/>
  <c r="Q14" i="30"/>
  <c r="J14" i="30"/>
  <c r="H14" i="30"/>
  <c r="S13" i="30"/>
  <c r="Q13" i="30"/>
  <c r="J13" i="30"/>
  <c r="H13" i="30"/>
  <c r="O11" i="30"/>
  <c r="O23" i="30" s="1"/>
  <c r="N11" i="30"/>
  <c r="N23" i="30" s="1"/>
  <c r="F11" i="30"/>
  <c r="E11" i="30"/>
  <c r="E23" i="30" s="1"/>
  <c r="S10" i="30"/>
  <c r="Q10" i="30"/>
  <c r="J10" i="30"/>
  <c r="H10" i="30"/>
  <c r="S9" i="30"/>
  <c r="S11" i="30" s="1"/>
  <c r="Q9" i="30"/>
  <c r="Q11" i="30" s="1"/>
  <c r="J9" i="30"/>
  <c r="J11" i="30" s="1"/>
  <c r="H9" i="30"/>
  <c r="O7" i="30"/>
  <c r="N7" i="30"/>
  <c r="F7" i="30"/>
  <c r="E7" i="30"/>
  <c r="Q6" i="30"/>
  <c r="H6" i="30"/>
  <c r="Q5" i="30"/>
  <c r="H5" i="30"/>
  <c r="Q4" i="30"/>
  <c r="H4" i="30"/>
  <c r="O36" i="25"/>
  <c r="F36" i="25"/>
  <c r="H35" i="25"/>
  <c r="Q34" i="25"/>
  <c r="H34" i="25"/>
  <c r="Q33" i="25"/>
  <c r="H33" i="25"/>
  <c r="O31" i="25"/>
  <c r="N31" i="25"/>
  <c r="F31" i="25"/>
  <c r="E31" i="25"/>
  <c r="Q30" i="25"/>
  <c r="H30" i="25"/>
  <c r="Q29" i="25"/>
  <c r="H29" i="25"/>
  <c r="Q28" i="25"/>
  <c r="H28" i="25"/>
  <c r="Q27" i="25"/>
  <c r="H27" i="25"/>
  <c r="Q26" i="25"/>
  <c r="H26" i="25"/>
  <c r="Q25" i="25"/>
  <c r="H25" i="25"/>
  <c r="O21" i="25"/>
  <c r="N21" i="25"/>
  <c r="F21" i="25"/>
  <c r="E21" i="25"/>
  <c r="S20" i="25"/>
  <c r="Q20" i="25"/>
  <c r="J20" i="25"/>
  <c r="H20" i="25"/>
  <c r="S19" i="25"/>
  <c r="Q19" i="25"/>
  <c r="J19" i="25"/>
  <c r="H19" i="25"/>
  <c r="S18" i="25"/>
  <c r="Q18" i="25"/>
  <c r="J18" i="25"/>
  <c r="H18" i="25"/>
  <c r="S17" i="25"/>
  <c r="Q17" i="25"/>
  <c r="J17" i="25"/>
  <c r="H17" i="25"/>
  <c r="S16" i="25"/>
  <c r="Q16" i="25"/>
  <c r="J16" i="25"/>
  <c r="H16" i="25"/>
  <c r="S15" i="25"/>
  <c r="Q15" i="25"/>
  <c r="J15" i="25"/>
  <c r="H15" i="25"/>
  <c r="S14" i="25"/>
  <c r="Q14" i="25"/>
  <c r="J14" i="25"/>
  <c r="H14" i="25"/>
  <c r="S13" i="25"/>
  <c r="Q13" i="25"/>
  <c r="J13" i="25"/>
  <c r="H13" i="25"/>
  <c r="S12" i="25"/>
  <c r="Q12" i="25"/>
  <c r="Q21" i="25" s="1"/>
  <c r="J12" i="25"/>
  <c r="H12" i="25"/>
  <c r="O10" i="25"/>
  <c r="O22" i="25" s="1"/>
  <c r="N10" i="25"/>
  <c r="N22" i="25" s="1"/>
  <c r="F10" i="25"/>
  <c r="F22" i="25" s="1"/>
  <c r="E10" i="25"/>
  <c r="E22" i="25" s="1"/>
  <c r="S9" i="25"/>
  <c r="Q9" i="25"/>
  <c r="J9" i="25"/>
  <c r="H9" i="25"/>
  <c r="S8" i="25"/>
  <c r="S10" i="25" s="1"/>
  <c r="Q8" i="25"/>
  <c r="J8" i="25"/>
  <c r="J10" i="25" s="1"/>
  <c r="H8" i="25"/>
  <c r="H10" i="25" s="1"/>
  <c r="O6" i="25"/>
  <c r="N6" i="25"/>
  <c r="N37" i="25" s="1"/>
  <c r="F6" i="25"/>
  <c r="E6" i="25"/>
  <c r="Q5" i="25"/>
  <c r="H5" i="25"/>
  <c r="Q4" i="25"/>
  <c r="H4" i="25"/>
  <c r="Q3" i="25"/>
  <c r="H3" i="25"/>
  <c r="H6" i="25" s="1"/>
  <c r="K36" i="24"/>
  <c r="F36" i="24"/>
  <c r="K31" i="24"/>
  <c r="J31" i="24"/>
  <c r="F31" i="24"/>
  <c r="E31" i="24"/>
  <c r="K21" i="24"/>
  <c r="J21" i="24"/>
  <c r="F21" i="24"/>
  <c r="E21" i="24"/>
  <c r="K10" i="24"/>
  <c r="J10" i="24"/>
  <c r="F10" i="24"/>
  <c r="F22" i="24" s="1"/>
  <c r="E10" i="24"/>
  <c r="K6" i="24"/>
  <c r="J6" i="24"/>
  <c r="F6" i="24"/>
  <c r="E6" i="24"/>
  <c r="S38" i="21"/>
  <c r="R38" i="21"/>
  <c r="Q38" i="21"/>
  <c r="P38" i="21"/>
  <c r="O38" i="21"/>
  <c r="N38" i="21"/>
  <c r="J38" i="21"/>
  <c r="I38" i="21"/>
  <c r="H38" i="21"/>
  <c r="G38" i="21"/>
  <c r="F38" i="21"/>
  <c r="E38" i="21"/>
  <c r="S34" i="21"/>
  <c r="R34" i="21"/>
  <c r="Q34" i="21"/>
  <c r="P34" i="21"/>
  <c r="O34" i="21"/>
  <c r="N34" i="21"/>
  <c r="J34" i="21"/>
  <c r="I34" i="21"/>
  <c r="H34" i="21"/>
  <c r="G34" i="21"/>
  <c r="F34" i="21"/>
  <c r="E34" i="21"/>
  <c r="S26" i="21"/>
  <c r="R26" i="21"/>
  <c r="Q26" i="21"/>
  <c r="P26" i="21"/>
  <c r="O26" i="21"/>
  <c r="N26" i="21"/>
  <c r="J26" i="21"/>
  <c r="I26" i="21"/>
  <c r="H26" i="21"/>
  <c r="G26" i="21"/>
  <c r="F26" i="21"/>
  <c r="E26" i="21"/>
  <c r="S15" i="21"/>
  <c r="R15" i="21"/>
  <c r="Q15" i="21"/>
  <c r="P15" i="21"/>
  <c r="O15" i="21"/>
  <c r="N15" i="21"/>
  <c r="J15" i="21"/>
  <c r="I15" i="21"/>
  <c r="H15" i="21"/>
  <c r="G15" i="21"/>
  <c r="F15" i="21"/>
  <c r="E15" i="21"/>
  <c r="S11" i="21"/>
  <c r="R11" i="21"/>
  <c r="Q11" i="21"/>
  <c r="P11" i="21"/>
  <c r="O11" i="21"/>
  <c r="N11" i="21"/>
  <c r="J11" i="21"/>
  <c r="I11" i="21"/>
  <c r="H11" i="21"/>
  <c r="G11" i="21"/>
  <c r="F11" i="21"/>
  <c r="E11" i="21"/>
  <c r="S38" i="32"/>
  <c r="R38" i="32"/>
  <c r="Q38" i="32"/>
  <c r="P38" i="32"/>
  <c r="O38" i="32"/>
  <c r="N38" i="32"/>
  <c r="J38" i="32"/>
  <c r="I38" i="32"/>
  <c r="H38" i="32"/>
  <c r="G38" i="32"/>
  <c r="F38" i="32"/>
  <c r="E38" i="32"/>
  <c r="S34" i="32"/>
  <c r="R34" i="32"/>
  <c r="Q34" i="32"/>
  <c r="P34" i="32"/>
  <c r="O34" i="32"/>
  <c r="N34" i="32"/>
  <c r="J34" i="32"/>
  <c r="I34" i="32"/>
  <c r="H34" i="32"/>
  <c r="G34" i="32"/>
  <c r="F34" i="32"/>
  <c r="E34" i="32"/>
  <c r="S26" i="32"/>
  <c r="R26" i="32"/>
  <c r="Q26" i="32"/>
  <c r="P26" i="32"/>
  <c r="O26" i="32"/>
  <c r="N26" i="32"/>
  <c r="J26" i="32"/>
  <c r="I26" i="32"/>
  <c r="H26" i="32"/>
  <c r="G26" i="32"/>
  <c r="F26" i="32"/>
  <c r="E26" i="32"/>
  <c r="S15" i="32"/>
  <c r="R15" i="32"/>
  <c r="Q15" i="32"/>
  <c r="P15" i="32"/>
  <c r="O15" i="32"/>
  <c r="N15" i="32"/>
  <c r="J15" i="32"/>
  <c r="I15" i="32"/>
  <c r="H15" i="32"/>
  <c r="G15" i="32"/>
  <c r="F15" i="32"/>
  <c r="E15" i="32"/>
  <c r="S11" i="32"/>
  <c r="R11" i="32"/>
  <c r="Q11" i="32"/>
  <c r="P11" i="32"/>
  <c r="O11" i="32"/>
  <c r="N11" i="32"/>
  <c r="J11" i="32"/>
  <c r="I11" i="32"/>
  <c r="H11" i="32"/>
  <c r="G11" i="32"/>
  <c r="F11" i="32"/>
  <c r="E11" i="32"/>
  <c r="S41" i="19"/>
  <c r="R41" i="19"/>
  <c r="Q41" i="19"/>
  <c r="P41" i="19"/>
  <c r="O41" i="19"/>
  <c r="N41" i="19"/>
  <c r="J41" i="19"/>
  <c r="I41" i="19"/>
  <c r="H41" i="19"/>
  <c r="G41" i="19"/>
  <c r="F41" i="19"/>
  <c r="E41" i="19"/>
  <c r="S36" i="19"/>
  <c r="R36" i="19"/>
  <c r="Q36" i="19"/>
  <c r="P36" i="19"/>
  <c r="O36" i="19"/>
  <c r="N36" i="19"/>
  <c r="J36" i="19"/>
  <c r="I36" i="19"/>
  <c r="H36" i="19"/>
  <c r="G36" i="19"/>
  <c r="F36" i="19"/>
  <c r="E36" i="19"/>
  <c r="S26" i="19"/>
  <c r="R26" i="19"/>
  <c r="Q26" i="19"/>
  <c r="P26" i="19"/>
  <c r="O26" i="19"/>
  <c r="N26" i="19"/>
  <c r="J26" i="19"/>
  <c r="I26" i="19"/>
  <c r="H26" i="19"/>
  <c r="G26" i="19"/>
  <c r="F26" i="19"/>
  <c r="E26" i="19"/>
  <c r="S15" i="19"/>
  <c r="R15" i="19"/>
  <c r="Q15" i="19"/>
  <c r="P15" i="19"/>
  <c r="O15" i="19"/>
  <c r="N15" i="19"/>
  <c r="J15" i="19"/>
  <c r="I15" i="19"/>
  <c r="H15" i="19"/>
  <c r="G15" i="19"/>
  <c r="F15" i="19"/>
  <c r="E15" i="19"/>
  <c r="S11" i="19"/>
  <c r="R11" i="19"/>
  <c r="Q11" i="19"/>
  <c r="P11" i="19"/>
  <c r="O11" i="19"/>
  <c r="N11" i="19"/>
  <c r="J11" i="19"/>
  <c r="I11" i="19"/>
  <c r="H11" i="19"/>
  <c r="G11" i="19"/>
  <c r="F11" i="19"/>
  <c r="E11" i="19"/>
  <c r="S40" i="23"/>
  <c r="R40" i="23"/>
  <c r="Q40" i="23"/>
  <c r="P40" i="23"/>
  <c r="O40" i="23"/>
  <c r="N40" i="23"/>
  <c r="J40" i="23"/>
  <c r="I40" i="23"/>
  <c r="H40" i="23"/>
  <c r="G40" i="23"/>
  <c r="F40" i="23"/>
  <c r="E40" i="23"/>
  <c r="S35" i="23"/>
  <c r="R35" i="23"/>
  <c r="Q35" i="23"/>
  <c r="P35" i="23"/>
  <c r="O35" i="23"/>
  <c r="N35" i="23"/>
  <c r="J35" i="23"/>
  <c r="I35" i="23"/>
  <c r="H35" i="23"/>
  <c r="G35" i="23"/>
  <c r="F35" i="23"/>
  <c r="E35" i="23"/>
  <c r="S27" i="23"/>
  <c r="R27" i="23"/>
  <c r="Q27" i="23"/>
  <c r="P27" i="23"/>
  <c r="O27" i="23"/>
  <c r="J27" i="23"/>
  <c r="I27" i="23"/>
  <c r="H27" i="23"/>
  <c r="G27" i="23"/>
  <c r="F27" i="23"/>
  <c r="S15" i="23"/>
  <c r="R15" i="23"/>
  <c r="Q15" i="23"/>
  <c r="P15" i="23"/>
  <c r="O15" i="23"/>
  <c r="N15" i="23"/>
  <c r="J15" i="23"/>
  <c r="I15" i="23"/>
  <c r="H15" i="23"/>
  <c r="G15" i="23"/>
  <c r="F15" i="23"/>
  <c r="E15" i="23"/>
  <c r="S11" i="23"/>
  <c r="R11" i="23"/>
  <c r="Q11" i="23"/>
  <c r="P11" i="23"/>
  <c r="O11" i="23"/>
  <c r="N11" i="23"/>
  <c r="J11" i="23"/>
  <c r="I11" i="23"/>
  <c r="H11" i="23"/>
  <c r="G11" i="23"/>
  <c r="F11" i="23"/>
  <c r="E11" i="23"/>
  <c r="U26" i="20"/>
  <c r="T26" i="20"/>
  <c r="S40" i="33"/>
  <c r="R40" i="33"/>
  <c r="Q40" i="33"/>
  <c r="P40" i="33"/>
  <c r="O40" i="33"/>
  <c r="N40" i="33"/>
  <c r="J40" i="33"/>
  <c r="I40" i="33"/>
  <c r="H40" i="33"/>
  <c r="G40" i="33"/>
  <c r="F40" i="33"/>
  <c r="E40" i="33"/>
  <c r="S36" i="33"/>
  <c r="R36" i="33"/>
  <c r="Q36" i="33"/>
  <c r="P36" i="33"/>
  <c r="O36" i="33"/>
  <c r="N36" i="33"/>
  <c r="J36" i="33"/>
  <c r="I36" i="33"/>
  <c r="H36" i="33"/>
  <c r="G36" i="33"/>
  <c r="F36" i="33"/>
  <c r="E36" i="33"/>
  <c r="S28" i="33"/>
  <c r="R28" i="33"/>
  <c r="Q28" i="33"/>
  <c r="P28" i="33"/>
  <c r="O28" i="33"/>
  <c r="N28" i="33"/>
  <c r="I28" i="33"/>
  <c r="H28" i="33"/>
  <c r="G28" i="33"/>
  <c r="F28" i="33"/>
  <c r="E28" i="33"/>
  <c r="S17" i="33"/>
  <c r="R17" i="33"/>
  <c r="Q17" i="33"/>
  <c r="P17" i="33"/>
  <c r="O17" i="33"/>
  <c r="N17" i="33"/>
  <c r="J17" i="33"/>
  <c r="I17" i="33"/>
  <c r="H17" i="33"/>
  <c r="G17" i="33"/>
  <c r="F17" i="33"/>
  <c r="E17" i="33"/>
  <c r="S13" i="33"/>
  <c r="R13" i="33"/>
  <c r="Q13" i="33"/>
  <c r="P13" i="33"/>
  <c r="O13" i="33"/>
  <c r="N13" i="33"/>
  <c r="J13" i="33"/>
  <c r="I13" i="33"/>
  <c r="H13" i="33"/>
  <c r="G13" i="33"/>
  <c r="F13" i="33"/>
  <c r="E13" i="33"/>
  <c r="S40" i="15"/>
  <c r="R40" i="15"/>
  <c r="Q40" i="15"/>
  <c r="P40" i="15"/>
  <c r="O40" i="15"/>
  <c r="N40" i="15"/>
  <c r="J40" i="15"/>
  <c r="I40" i="15"/>
  <c r="H40" i="15"/>
  <c r="G40" i="15"/>
  <c r="F40" i="15"/>
  <c r="E40" i="15"/>
  <c r="S36" i="15"/>
  <c r="R36" i="15"/>
  <c r="Q36" i="15"/>
  <c r="P36" i="15"/>
  <c r="O36" i="15"/>
  <c r="N36" i="15"/>
  <c r="J36" i="15"/>
  <c r="I36" i="15"/>
  <c r="H36" i="15"/>
  <c r="G36" i="15"/>
  <c r="F36" i="15"/>
  <c r="E36" i="15"/>
  <c r="S28" i="15"/>
  <c r="R28" i="15"/>
  <c r="Q28" i="15"/>
  <c r="P28" i="15"/>
  <c r="O28" i="15"/>
  <c r="N28" i="15"/>
  <c r="I28" i="15"/>
  <c r="H28" i="15"/>
  <c r="G28" i="15"/>
  <c r="F28" i="15"/>
  <c r="E28" i="15"/>
  <c r="S17" i="15"/>
  <c r="R17" i="15"/>
  <c r="Q17" i="15"/>
  <c r="P17" i="15"/>
  <c r="O17" i="15"/>
  <c r="N17" i="15"/>
  <c r="J17" i="15"/>
  <c r="I17" i="15"/>
  <c r="H17" i="15"/>
  <c r="G17" i="15"/>
  <c r="F17" i="15"/>
  <c r="E17" i="15"/>
  <c r="S13" i="15"/>
  <c r="R13" i="15"/>
  <c r="Q13" i="15"/>
  <c r="P13" i="15"/>
  <c r="O13" i="15"/>
  <c r="N13" i="15"/>
  <c r="J13" i="15"/>
  <c r="I13" i="15"/>
  <c r="H13" i="15"/>
  <c r="G13" i="15"/>
  <c r="F13" i="15"/>
  <c r="E13" i="15"/>
  <c r="S32" i="17"/>
  <c r="R32" i="17"/>
  <c r="Q32" i="17"/>
  <c r="P32" i="17"/>
  <c r="O32" i="17"/>
  <c r="N32" i="17"/>
  <c r="J32" i="17"/>
  <c r="I32" i="17"/>
  <c r="H32" i="17"/>
  <c r="G32" i="17"/>
  <c r="F32" i="17"/>
  <c r="E32" i="17"/>
  <c r="S24" i="17"/>
  <c r="R24" i="17"/>
  <c r="Q24" i="17"/>
  <c r="P24" i="17"/>
  <c r="O24" i="17"/>
  <c r="N24" i="17"/>
  <c r="J24" i="17"/>
  <c r="I24" i="17"/>
  <c r="H24" i="17"/>
  <c r="G24" i="17"/>
  <c r="F24" i="17"/>
  <c r="E24" i="17"/>
  <c r="S12" i="17"/>
  <c r="R12" i="17"/>
  <c r="Q12" i="17"/>
  <c r="P12" i="17"/>
  <c r="O12" i="17"/>
  <c r="N12" i="17"/>
  <c r="J12" i="17"/>
  <c r="I12" i="17"/>
  <c r="H12" i="17"/>
  <c r="G12" i="17"/>
  <c r="F12" i="17"/>
  <c r="E12" i="17"/>
  <c r="S29" i="16"/>
  <c r="R29" i="16"/>
  <c r="Q29" i="16"/>
  <c r="P29" i="16"/>
  <c r="O29" i="16"/>
  <c r="N29" i="16"/>
  <c r="J29" i="16"/>
  <c r="I29" i="16"/>
  <c r="H29" i="16"/>
  <c r="G29" i="16"/>
  <c r="F29" i="16"/>
  <c r="E29" i="16"/>
  <c r="S24" i="16"/>
  <c r="R24" i="16"/>
  <c r="Q24" i="16"/>
  <c r="P24" i="16"/>
  <c r="O24" i="16"/>
  <c r="O30" i="16" s="1"/>
  <c r="N24" i="16"/>
  <c r="J24" i="16"/>
  <c r="I24" i="16"/>
  <c r="H24" i="16"/>
  <c r="G24" i="16"/>
  <c r="F24" i="16"/>
  <c r="E24" i="16"/>
  <c r="E30" i="16" s="1"/>
  <c r="S13" i="16"/>
  <c r="R13" i="16"/>
  <c r="Q13" i="16"/>
  <c r="P13" i="16"/>
  <c r="J13" i="16"/>
  <c r="I13" i="16"/>
  <c r="H13" i="16"/>
  <c r="G13" i="16"/>
  <c r="S41" i="14"/>
  <c r="R41" i="14"/>
  <c r="Q41" i="14"/>
  <c r="P41" i="14"/>
  <c r="O41" i="14"/>
  <c r="N41" i="14"/>
  <c r="J41" i="14"/>
  <c r="I41" i="14"/>
  <c r="H41" i="14"/>
  <c r="G41" i="14"/>
  <c r="F41" i="14"/>
  <c r="E41" i="14"/>
  <c r="S37" i="14"/>
  <c r="R37" i="14"/>
  <c r="Q37" i="14"/>
  <c r="P37" i="14"/>
  <c r="O37" i="14"/>
  <c r="N37" i="14"/>
  <c r="J37" i="14"/>
  <c r="I37" i="14"/>
  <c r="H37" i="14"/>
  <c r="G37" i="14"/>
  <c r="F37" i="14"/>
  <c r="E37" i="14"/>
  <c r="S26" i="14"/>
  <c r="R26" i="14"/>
  <c r="Q26" i="14"/>
  <c r="P26" i="14"/>
  <c r="O26" i="14"/>
  <c r="N26" i="14"/>
  <c r="J26" i="14"/>
  <c r="I26" i="14"/>
  <c r="H26" i="14"/>
  <c r="G26" i="14"/>
  <c r="F26" i="14"/>
  <c r="E26" i="14"/>
  <c r="S15" i="14"/>
  <c r="R15" i="14"/>
  <c r="Q15" i="14"/>
  <c r="P15" i="14"/>
  <c r="O15" i="14"/>
  <c r="U26" i="14" s="1"/>
  <c r="N15" i="14"/>
  <c r="J15" i="14"/>
  <c r="I15" i="14"/>
  <c r="H15" i="14"/>
  <c r="G15" i="14"/>
  <c r="F15" i="14"/>
  <c r="E15" i="14"/>
  <c r="S11" i="14"/>
  <c r="R11" i="14"/>
  <c r="Q11" i="14"/>
  <c r="P11" i="14"/>
  <c r="O11" i="14"/>
  <c r="N11" i="14"/>
  <c r="N42" i="14" s="1"/>
  <c r="J11" i="14"/>
  <c r="I11" i="14"/>
  <c r="H11" i="14"/>
  <c r="G11" i="14"/>
  <c r="F11" i="14"/>
  <c r="F42" i="14" s="1"/>
  <c r="E11" i="14"/>
  <c r="S41" i="13"/>
  <c r="R41" i="13"/>
  <c r="Q41" i="13"/>
  <c r="P41" i="13"/>
  <c r="O41" i="13"/>
  <c r="N41" i="13"/>
  <c r="J41" i="13"/>
  <c r="I41" i="13"/>
  <c r="H41" i="13"/>
  <c r="G41" i="13"/>
  <c r="F41" i="13"/>
  <c r="E41" i="13"/>
  <c r="S37" i="13"/>
  <c r="R37" i="13"/>
  <c r="Q37" i="13"/>
  <c r="P37" i="13"/>
  <c r="O37" i="13"/>
  <c r="N37" i="13"/>
  <c r="J37" i="13"/>
  <c r="I37" i="13"/>
  <c r="H37" i="13"/>
  <c r="G37" i="13"/>
  <c r="F37" i="13"/>
  <c r="E37" i="13"/>
  <c r="S26" i="13"/>
  <c r="R26" i="13"/>
  <c r="Q26" i="13"/>
  <c r="P26" i="13"/>
  <c r="O26" i="13"/>
  <c r="N26" i="13"/>
  <c r="J26" i="13"/>
  <c r="I26" i="13"/>
  <c r="H26" i="13"/>
  <c r="G26" i="13"/>
  <c r="F26" i="13"/>
  <c r="E26" i="13"/>
  <c r="S15" i="13"/>
  <c r="R15" i="13"/>
  <c r="Q15" i="13"/>
  <c r="P15" i="13"/>
  <c r="O15" i="13"/>
  <c r="N15" i="13"/>
  <c r="J15" i="13"/>
  <c r="I15" i="13"/>
  <c r="H15" i="13"/>
  <c r="G15" i="13"/>
  <c r="F15" i="13"/>
  <c r="E15" i="13"/>
  <c r="S11" i="13"/>
  <c r="R11" i="13"/>
  <c r="Q11" i="13"/>
  <c r="P11" i="13"/>
  <c r="O11" i="13"/>
  <c r="N11" i="13"/>
  <c r="N42" i="13" s="1"/>
  <c r="J11" i="13"/>
  <c r="I11" i="13"/>
  <c r="H11" i="13"/>
  <c r="G11" i="13"/>
  <c r="F11" i="13"/>
  <c r="E11" i="13"/>
  <c r="S41" i="12"/>
  <c r="R41" i="12"/>
  <c r="Q41" i="12"/>
  <c r="P41" i="12"/>
  <c r="O41" i="12"/>
  <c r="N41" i="12"/>
  <c r="J41" i="12"/>
  <c r="I41" i="12"/>
  <c r="H41" i="12"/>
  <c r="G41" i="12"/>
  <c r="F41" i="12"/>
  <c r="E41" i="12"/>
  <c r="S36" i="12"/>
  <c r="R36" i="12"/>
  <c r="Q36" i="12"/>
  <c r="P36" i="12"/>
  <c r="O36" i="12"/>
  <c r="N36" i="12"/>
  <c r="J36" i="12"/>
  <c r="I36" i="12"/>
  <c r="H36" i="12"/>
  <c r="G36" i="12"/>
  <c r="F36" i="12"/>
  <c r="E36" i="12"/>
  <c r="S26" i="12"/>
  <c r="R26" i="12"/>
  <c r="Q26" i="12"/>
  <c r="P26" i="12"/>
  <c r="O26" i="12"/>
  <c r="N26" i="12"/>
  <c r="J26" i="12"/>
  <c r="I26" i="12"/>
  <c r="H26" i="12"/>
  <c r="G26" i="12"/>
  <c r="F26" i="12"/>
  <c r="E26" i="12"/>
  <c r="S15" i="12"/>
  <c r="R15" i="12"/>
  <c r="Q15" i="12"/>
  <c r="P15" i="12"/>
  <c r="O15" i="12"/>
  <c r="N15" i="12"/>
  <c r="J15" i="12"/>
  <c r="I15" i="12"/>
  <c r="H15" i="12"/>
  <c r="G15" i="12"/>
  <c r="F15" i="12"/>
  <c r="T25" i="12" s="1"/>
  <c r="E15" i="12"/>
  <c r="S11" i="12"/>
  <c r="R11" i="12"/>
  <c r="Q11" i="12"/>
  <c r="P11" i="12"/>
  <c r="O11" i="12"/>
  <c r="N11" i="12"/>
  <c r="J11" i="12"/>
  <c r="I11" i="12"/>
  <c r="H11" i="12"/>
  <c r="G11" i="12"/>
  <c r="F11" i="12"/>
  <c r="E11" i="12"/>
  <c r="S41" i="11"/>
  <c r="R41" i="11"/>
  <c r="Q41" i="11"/>
  <c r="P41" i="11"/>
  <c r="O41" i="11"/>
  <c r="N41" i="11"/>
  <c r="J41" i="11"/>
  <c r="I41" i="11"/>
  <c r="H41" i="11"/>
  <c r="G41" i="11"/>
  <c r="F41" i="11"/>
  <c r="E41" i="11"/>
  <c r="S36" i="11"/>
  <c r="R36" i="11"/>
  <c r="Q36" i="11"/>
  <c r="P36" i="11"/>
  <c r="O36" i="11"/>
  <c r="N36" i="11"/>
  <c r="J36" i="11"/>
  <c r="I36" i="11"/>
  <c r="H36" i="11"/>
  <c r="G36" i="11"/>
  <c r="F36" i="11"/>
  <c r="E36" i="11"/>
  <c r="S26" i="11"/>
  <c r="R26" i="11"/>
  <c r="Q26" i="11"/>
  <c r="P26" i="11"/>
  <c r="O26" i="11"/>
  <c r="N26" i="11"/>
  <c r="J26" i="11"/>
  <c r="I26" i="11"/>
  <c r="H26" i="11"/>
  <c r="G26" i="11"/>
  <c r="F26" i="11"/>
  <c r="E26" i="11"/>
  <c r="S15" i="11"/>
  <c r="R15" i="11"/>
  <c r="Q15" i="11"/>
  <c r="P15" i="11"/>
  <c r="O15" i="11"/>
  <c r="T26" i="11" s="1"/>
  <c r="N15" i="11"/>
  <c r="J15" i="11"/>
  <c r="I15" i="11"/>
  <c r="H15" i="11"/>
  <c r="G15" i="11"/>
  <c r="F15" i="11"/>
  <c r="E15" i="11"/>
  <c r="S11" i="11"/>
  <c r="R11" i="11"/>
  <c r="Q11" i="11"/>
  <c r="P11" i="11"/>
  <c r="O11" i="11"/>
  <c r="N11" i="11"/>
  <c r="J11" i="11"/>
  <c r="I11" i="11"/>
  <c r="H11" i="11"/>
  <c r="G11" i="11"/>
  <c r="F11" i="11"/>
  <c r="E11" i="11"/>
  <c r="S40" i="10"/>
  <c r="R40" i="10"/>
  <c r="Q40" i="10"/>
  <c r="P40" i="10"/>
  <c r="O40" i="10"/>
  <c r="N40" i="10"/>
  <c r="J40" i="10"/>
  <c r="I40" i="10"/>
  <c r="H40" i="10"/>
  <c r="G40" i="10"/>
  <c r="F40" i="10"/>
  <c r="E40" i="10"/>
  <c r="S35" i="10"/>
  <c r="R35" i="10"/>
  <c r="Q35" i="10"/>
  <c r="P35" i="10"/>
  <c r="O35" i="10"/>
  <c r="N35" i="10"/>
  <c r="J35" i="10"/>
  <c r="I35" i="10"/>
  <c r="H35" i="10"/>
  <c r="G35" i="10"/>
  <c r="F35" i="10"/>
  <c r="E35" i="10"/>
  <c r="S27" i="10"/>
  <c r="R27" i="10"/>
  <c r="Q27" i="10"/>
  <c r="P27" i="10"/>
  <c r="O27" i="10"/>
  <c r="N27" i="10"/>
  <c r="J27" i="10"/>
  <c r="I27" i="10"/>
  <c r="H27" i="10"/>
  <c r="G27" i="10"/>
  <c r="F27" i="10"/>
  <c r="E27" i="10"/>
  <c r="S12" i="10"/>
  <c r="R12" i="10"/>
  <c r="Q12" i="10"/>
  <c r="P12" i="10"/>
  <c r="O12" i="10"/>
  <c r="N12" i="10"/>
  <c r="J12" i="10"/>
  <c r="I12" i="10"/>
  <c r="H12" i="10"/>
  <c r="G12" i="10"/>
  <c r="F12" i="10"/>
  <c r="E12" i="10"/>
  <c r="S29" i="9"/>
  <c r="R29" i="9"/>
  <c r="Q29" i="9"/>
  <c r="P29" i="9"/>
  <c r="O29" i="9"/>
  <c r="N29" i="9"/>
  <c r="J29" i="9"/>
  <c r="I29" i="9"/>
  <c r="H29" i="9"/>
  <c r="G29" i="9"/>
  <c r="F29" i="9"/>
  <c r="E29" i="9"/>
  <c r="S24" i="9"/>
  <c r="R24" i="9"/>
  <c r="Q24" i="9"/>
  <c r="P24" i="9"/>
  <c r="O24" i="9"/>
  <c r="N24" i="9"/>
  <c r="N30" i="9" s="1"/>
  <c r="J24" i="9"/>
  <c r="I24" i="9"/>
  <c r="H24" i="9"/>
  <c r="G24" i="9"/>
  <c r="F24" i="9"/>
  <c r="F30" i="9" s="1"/>
  <c r="E24" i="9"/>
  <c r="S13" i="9"/>
  <c r="R13" i="9"/>
  <c r="Q13" i="9"/>
  <c r="P13" i="9"/>
  <c r="J13" i="9"/>
  <c r="I13" i="9"/>
  <c r="H13" i="9"/>
  <c r="G13" i="9"/>
  <c r="U25" i="8"/>
  <c r="T25" i="8"/>
  <c r="S41" i="4"/>
  <c r="R41" i="4"/>
  <c r="Q41" i="4"/>
  <c r="P41" i="4"/>
  <c r="O41" i="4"/>
  <c r="N41" i="4"/>
  <c r="J41" i="4"/>
  <c r="I41" i="4"/>
  <c r="H41" i="4"/>
  <c r="G41" i="4"/>
  <c r="F41" i="4"/>
  <c r="E41" i="4"/>
  <c r="S37" i="4"/>
  <c r="R37" i="4"/>
  <c r="Q37" i="4"/>
  <c r="P37" i="4"/>
  <c r="O37" i="4"/>
  <c r="N37" i="4"/>
  <c r="J37" i="4"/>
  <c r="I37" i="4"/>
  <c r="H37" i="4"/>
  <c r="G37" i="4"/>
  <c r="F37" i="4"/>
  <c r="E37" i="4"/>
  <c r="S26" i="4"/>
  <c r="R26" i="4"/>
  <c r="Q26" i="4"/>
  <c r="P26" i="4"/>
  <c r="O26" i="4"/>
  <c r="N26" i="4"/>
  <c r="J26" i="4"/>
  <c r="I26" i="4"/>
  <c r="H26" i="4"/>
  <c r="G26" i="4"/>
  <c r="F26" i="4"/>
  <c r="E26" i="4"/>
  <c r="S15" i="4"/>
  <c r="R15" i="4"/>
  <c r="Q15" i="4"/>
  <c r="P15" i="4"/>
  <c r="O15" i="4"/>
  <c r="N15" i="4"/>
  <c r="J15" i="4"/>
  <c r="I15" i="4"/>
  <c r="H15" i="4"/>
  <c r="G15" i="4"/>
  <c r="F15" i="4"/>
  <c r="E15" i="4"/>
  <c r="S11" i="4"/>
  <c r="R11" i="4"/>
  <c r="Q11" i="4"/>
  <c r="P11" i="4"/>
  <c r="O11" i="4"/>
  <c r="N11" i="4"/>
  <c r="J11" i="4"/>
  <c r="I11" i="4"/>
  <c r="H11" i="4"/>
  <c r="G11" i="4"/>
  <c r="F11" i="4"/>
  <c r="E11" i="4"/>
  <c r="S40" i="2"/>
  <c r="R40" i="2"/>
  <c r="Q40" i="2"/>
  <c r="P40" i="2"/>
  <c r="O40" i="2"/>
  <c r="N40" i="2"/>
  <c r="J40" i="2"/>
  <c r="I40" i="2"/>
  <c r="H40" i="2"/>
  <c r="G40" i="2"/>
  <c r="F40" i="2"/>
  <c r="E40" i="2"/>
  <c r="S35" i="2"/>
  <c r="R35" i="2"/>
  <c r="Q35" i="2"/>
  <c r="P35" i="2"/>
  <c r="O35" i="2"/>
  <c r="N35" i="2"/>
  <c r="J35" i="2"/>
  <c r="I35" i="2"/>
  <c r="H35" i="2"/>
  <c r="G35" i="2"/>
  <c r="F35" i="2"/>
  <c r="E35" i="2"/>
  <c r="S27" i="2"/>
  <c r="R27" i="2"/>
  <c r="Q27" i="2"/>
  <c r="P27" i="2"/>
  <c r="O27" i="2"/>
  <c r="J27" i="2"/>
  <c r="I27" i="2"/>
  <c r="H27" i="2"/>
  <c r="G27" i="2"/>
  <c r="F27" i="2"/>
  <c r="S15" i="2"/>
  <c r="R15" i="2"/>
  <c r="Q15" i="2"/>
  <c r="P15" i="2"/>
  <c r="O15" i="2"/>
  <c r="N15" i="2"/>
  <c r="J15" i="2"/>
  <c r="I15" i="2"/>
  <c r="H15" i="2"/>
  <c r="G15" i="2"/>
  <c r="F15" i="2"/>
  <c r="E15" i="2"/>
  <c r="S11" i="2"/>
  <c r="R11" i="2"/>
  <c r="Q11" i="2"/>
  <c r="P11" i="2"/>
  <c r="O11" i="2"/>
  <c r="N11" i="2"/>
  <c r="J11" i="2"/>
  <c r="I11" i="2"/>
  <c r="H11" i="2"/>
  <c r="G11" i="2"/>
  <c r="F11" i="2"/>
  <c r="E11" i="2"/>
  <c r="S41" i="5"/>
  <c r="R41" i="5"/>
  <c r="Q41" i="5"/>
  <c r="P41" i="5"/>
  <c r="O41" i="5"/>
  <c r="N41" i="5"/>
  <c r="J41" i="5"/>
  <c r="I41" i="5"/>
  <c r="H41" i="5"/>
  <c r="G41" i="5"/>
  <c r="F41" i="5"/>
  <c r="E41" i="5"/>
  <c r="S36" i="5"/>
  <c r="R36" i="5"/>
  <c r="Q36" i="5"/>
  <c r="P36" i="5"/>
  <c r="O36" i="5"/>
  <c r="N36" i="5"/>
  <c r="J36" i="5"/>
  <c r="I36" i="5"/>
  <c r="H36" i="5"/>
  <c r="G36" i="5"/>
  <c r="F36" i="5"/>
  <c r="E36" i="5"/>
  <c r="S26" i="5"/>
  <c r="R26" i="5"/>
  <c r="Q26" i="5"/>
  <c r="P26" i="5"/>
  <c r="O26" i="5"/>
  <c r="N26" i="5"/>
  <c r="J26" i="5"/>
  <c r="I26" i="5"/>
  <c r="H26" i="5"/>
  <c r="G26" i="5"/>
  <c r="F26" i="5"/>
  <c r="E26" i="5"/>
  <c r="S15" i="5"/>
  <c r="R15" i="5"/>
  <c r="Q15" i="5"/>
  <c r="P15" i="5"/>
  <c r="O15" i="5"/>
  <c r="N15" i="5"/>
  <c r="J15" i="5"/>
  <c r="I15" i="5"/>
  <c r="H15" i="5"/>
  <c r="G15" i="5"/>
  <c r="F15" i="5"/>
  <c r="E15" i="5"/>
  <c r="S11" i="5"/>
  <c r="R11" i="5"/>
  <c r="Q11" i="5"/>
  <c r="P11" i="5"/>
  <c r="O11" i="5"/>
  <c r="N11" i="5"/>
  <c r="J11" i="5"/>
  <c r="I11" i="5"/>
  <c r="H11" i="5"/>
  <c r="G11" i="5"/>
  <c r="F11" i="5"/>
  <c r="E11" i="5"/>
  <c r="T28" i="2" l="1"/>
  <c r="Q10" i="25"/>
  <c r="Q37" i="30"/>
  <c r="H11" i="28"/>
  <c r="O42" i="4"/>
  <c r="O33" i="17"/>
  <c r="N42" i="4"/>
  <c r="O42" i="12"/>
  <c r="E42" i="12"/>
  <c r="Q22" i="25"/>
  <c r="T26" i="21"/>
  <c r="F23" i="30"/>
  <c r="E38" i="30"/>
  <c r="H22" i="30"/>
  <c r="H32" i="30"/>
  <c r="H37" i="30"/>
  <c r="D11" i="28"/>
  <c r="E30" i="9"/>
  <c r="E42" i="11"/>
  <c r="E42" i="13"/>
  <c r="E42" i="14"/>
  <c r="J22" i="24"/>
  <c r="F42" i="5"/>
  <c r="N41" i="2"/>
  <c r="H7" i="30"/>
  <c r="E37" i="24"/>
  <c r="T25" i="5"/>
  <c r="N41" i="33"/>
  <c r="T26" i="4"/>
  <c r="T26" i="13"/>
  <c r="N41" i="15"/>
  <c r="U28" i="15"/>
  <c r="E42" i="5"/>
  <c r="O30" i="9"/>
  <c r="O42" i="11"/>
  <c r="T26" i="12"/>
  <c r="O42" i="13"/>
  <c r="U26" i="13"/>
  <c r="O42" i="14"/>
  <c r="O41" i="15"/>
  <c r="E39" i="21"/>
  <c r="E22" i="24"/>
  <c r="Q6" i="25"/>
  <c r="O37" i="25"/>
  <c r="S21" i="25"/>
  <c r="S22" i="25" s="1"/>
  <c r="N42" i="11"/>
  <c r="O39" i="21"/>
  <c r="K37" i="24"/>
  <c r="T27" i="2"/>
  <c r="E41" i="15"/>
  <c r="D19" i="28"/>
  <c r="T26" i="5"/>
  <c r="O41" i="2"/>
  <c r="T28" i="6"/>
  <c r="N42" i="12"/>
  <c r="N30" i="16"/>
  <c r="K22" i="24"/>
  <c r="F38" i="30"/>
  <c r="J22" i="30"/>
  <c r="J23" i="30" s="1"/>
  <c r="Q32" i="30"/>
  <c r="H19" i="28"/>
  <c r="E41" i="2"/>
  <c r="E41" i="33"/>
  <c r="N38" i="30"/>
  <c r="Q22" i="30"/>
  <c r="O42" i="5"/>
  <c r="F42" i="11"/>
  <c r="F41" i="2"/>
  <c r="U26" i="4"/>
  <c r="F37" i="24"/>
  <c r="E37" i="25"/>
  <c r="H21" i="25"/>
  <c r="H31" i="25"/>
  <c r="H36" i="25"/>
  <c r="Q7" i="30"/>
  <c r="Q38" i="30" s="1"/>
  <c r="O38" i="30"/>
  <c r="S22" i="30"/>
  <c r="S38" i="30" s="1"/>
  <c r="F42" i="4"/>
  <c r="F42" i="13"/>
  <c r="F41" i="15"/>
  <c r="N42" i="5"/>
  <c r="E42" i="4"/>
  <c r="T25" i="11"/>
  <c r="F42" i="12"/>
  <c r="T26" i="14"/>
  <c r="F30" i="16"/>
  <c r="F33" i="17"/>
  <c r="T28" i="15"/>
  <c r="N39" i="21"/>
  <c r="J37" i="24"/>
  <c r="F37" i="25"/>
  <c r="J21" i="25"/>
  <c r="J22" i="25" s="1"/>
  <c r="Q31" i="25"/>
  <c r="Q36" i="25"/>
  <c r="H11" i="30"/>
  <c r="H23" i="30" s="1"/>
  <c r="U28" i="6"/>
  <c r="T28" i="33"/>
  <c r="U28" i="33"/>
  <c r="O41" i="33"/>
  <c r="F41" i="33"/>
  <c r="J38" i="30"/>
  <c r="Q23" i="30"/>
  <c r="H22" i="25"/>
  <c r="J37" i="25"/>
  <c r="N41" i="23"/>
  <c r="T26" i="32"/>
  <c r="F39" i="21"/>
  <c r="E41" i="23"/>
  <c r="N39" i="32"/>
  <c r="U26" i="21"/>
  <c r="E39" i="32"/>
  <c r="F41" i="10"/>
  <c r="E41" i="10"/>
  <c r="N41" i="10"/>
  <c r="O41" i="10"/>
  <c r="T27" i="10"/>
  <c r="U27" i="10"/>
  <c r="F41" i="23"/>
  <c r="O41" i="23"/>
  <c r="T27" i="23"/>
  <c r="U27" i="23"/>
  <c r="O39" i="32"/>
  <c r="F39" i="32"/>
  <c r="U26" i="32"/>
  <c r="F42" i="19"/>
  <c r="E42" i="19"/>
  <c r="N42" i="19"/>
  <c r="O42" i="19"/>
  <c r="T26" i="19"/>
  <c r="U26" i="19"/>
  <c r="Q37" i="25" l="1"/>
  <c r="H37" i="25"/>
  <c r="S23" i="30"/>
  <c r="H38" i="30"/>
  <c r="S37" i="25"/>
</calcChain>
</file>

<file path=xl/sharedStrings.xml><?xml version="1.0" encoding="utf-8"?>
<sst xmlns="http://schemas.openxmlformats.org/spreadsheetml/2006/main" count="3802" uniqueCount="343">
  <si>
    <t>УТВЕРЖДАЮ</t>
  </si>
  <si>
    <t>СОГЛАСОВАНО</t>
  </si>
  <si>
    <t>ИП Антипина Е.Г.</t>
  </si>
  <si>
    <t>_____________ Е.Г.Антипина</t>
  </si>
  <si>
    <t>№ рецептуры</t>
  </si>
  <si>
    <t xml:space="preserve">Наименование блюда          1-4 классы     </t>
  </si>
  <si>
    <t>Вес блюда</t>
  </si>
  <si>
    <t>Цена блюда</t>
  </si>
  <si>
    <t>Белки</t>
  </si>
  <si>
    <t>Жиры</t>
  </si>
  <si>
    <t>Угле воды</t>
  </si>
  <si>
    <t>Энергетическая ценность (ккал)</t>
  </si>
  <si>
    <t>МЕНЮ</t>
  </si>
  <si>
    <t>ЗАВТРАК 1</t>
  </si>
  <si>
    <t>ИТОГО</t>
  </si>
  <si>
    <t>ЗАВТРАК 2</t>
  </si>
  <si>
    <t>ОБЕД</t>
  </si>
  <si>
    <t>УЖИН</t>
  </si>
  <si>
    <t>ВЕЧЕРНИК</t>
  </si>
  <si>
    <t>Каша Дружба</t>
  </si>
  <si>
    <t>Чай с молоком</t>
  </si>
  <si>
    <t>Хлеб пшеничный</t>
  </si>
  <si>
    <t>25</t>
  </si>
  <si>
    <t>200</t>
  </si>
  <si>
    <t>90</t>
  </si>
  <si>
    <t>Хлеб столовый (ржано-пшеничный)</t>
  </si>
  <si>
    <t>100</t>
  </si>
  <si>
    <t>Картофельное пюре</t>
  </si>
  <si>
    <t>Котлеты куриные</t>
  </si>
  <si>
    <t>Чай с сахаром</t>
  </si>
  <si>
    <t>Зав.столовой  ____________Е.С.Муратшина</t>
  </si>
  <si>
    <t>Каша рисовая вязкая</t>
  </si>
  <si>
    <t>19,45</t>
  </si>
  <si>
    <t>Наименование блюда              5-9 классы</t>
  </si>
  <si>
    <t>ПОЛДНИК</t>
  </si>
  <si>
    <t>40</t>
  </si>
  <si>
    <t>Каша гречневая вязкая</t>
  </si>
  <si>
    <t>150</t>
  </si>
  <si>
    <t>250</t>
  </si>
  <si>
    <t>Напиток из шиповника</t>
  </si>
  <si>
    <t>Фрикадельки из говядины, тушенные в соусе</t>
  </si>
  <si>
    <t>30</t>
  </si>
  <si>
    <t>0,00</t>
  </si>
  <si>
    <t>180</t>
  </si>
  <si>
    <t>3,60</t>
  </si>
  <si>
    <t>23,34</t>
  </si>
  <si>
    <t>11,66</t>
  </si>
  <si>
    <t>60</t>
  </si>
  <si>
    <t>50</t>
  </si>
  <si>
    <t>27,50</t>
  </si>
  <si>
    <t>20</t>
  </si>
  <si>
    <t>Макаронные изделия отварные</t>
  </si>
  <si>
    <t xml:space="preserve">Курица в соусе с томатом </t>
  </si>
  <si>
    <t>Хлеб ржаной</t>
  </si>
  <si>
    <t>Фрикадельки из кур</t>
  </si>
  <si>
    <t>313;470</t>
  </si>
  <si>
    <t>Компот из смеси сухофруктов</t>
  </si>
  <si>
    <t>110</t>
  </si>
  <si>
    <t>9,95</t>
  </si>
  <si>
    <t>6,50</t>
  </si>
  <si>
    <t>2,70</t>
  </si>
  <si>
    <t>Завтрак 2</t>
  </si>
  <si>
    <t>Суп Щи из свежей капусты с картофелем</t>
  </si>
  <si>
    <t>Яблоко</t>
  </si>
  <si>
    <t>4,60</t>
  </si>
  <si>
    <t>9,50</t>
  </si>
  <si>
    <t>700</t>
  </si>
  <si>
    <t>Пицца школьная</t>
  </si>
  <si>
    <t>Суп молочный с макаронными изделиями</t>
  </si>
  <si>
    <t>Салат винегрет овощной</t>
  </si>
  <si>
    <t>Молоко кипяченое</t>
  </si>
  <si>
    <t>Пирожки печеные из сдобного теста с мясом</t>
  </si>
  <si>
    <t>15,55</t>
  </si>
  <si>
    <t>Кондитерское изделие</t>
  </si>
  <si>
    <t>19,50</t>
  </si>
  <si>
    <t>24,38</t>
  </si>
  <si>
    <t>3,50</t>
  </si>
  <si>
    <t>Кефир питьевой</t>
  </si>
  <si>
    <t>Булочка Сдоба</t>
  </si>
  <si>
    <t>10,40</t>
  </si>
  <si>
    <t>18,50</t>
  </si>
  <si>
    <t>Булочка гребешок из дрожжевого теста</t>
  </si>
  <si>
    <t>Суп картофельный с бобовыми</t>
  </si>
  <si>
    <t>9,98</t>
  </si>
  <si>
    <t>11,29</t>
  </si>
  <si>
    <t>Салат овощной с зеленым горошком</t>
  </si>
  <si>
    <t>Кисель фруктовый</t>
  </si>
  <si>
    <t>_____________Т.В.Плетенюк</t>
  </si>
  <si>
    <t>Сок фруктовый</t>
  </si>
  <si>
    <t>30,00</t>
  </si>
  <si>
    <t>24,55</t>
  </si>
  <si>
    <t>3,37</t>
  </si>
  <si>
    <t>5,40</t>
  </si>
  <si>
    <t>6,75</t>
  </si>
  <si>
    <t>4,05</t>
  </si>
  <si>
    <t>ИТОГО ЗАВТРАК 2</t>
  </si>
  <si>
    <t>ИТОГО ОБЕД</t>
  </si>
  <si>
    <t>ИТОГО  ЗАВТРАК 2 + ОБЕД</t>
  </si>
  <si>
    <t>33,00</t>
  </si>
  <si>
    <t>44,45</t>
  </si>
  <si>
    <t>49,39</t>
  </si>
  <si>
    <t>16,58</t>
  </si>
  <si>
    <t>10,83</t>
  </si>
  <si>
    <t>70,50</t>
  </si>
  <si>
    <t>78,33</t>
  </si>
  <si>
    <t>0</t>
  </si>
  <si>
    <t>48</t>
  </si>
  <si>
    <t>19,54</t>
  </si>
  <si>
    <t>Наименование блюда           5-9 классы</t>
  </si>
  <si>
    <t>Дети проживающие</t>
  </si>
  <si>
    <t>СУММА</t>
  </si>
  <si>
    <t>Дети которые уходят домой</t>
  </si>
  <si>
    <t>7</t>
  </si>
  <si>
    <t>31</t>
  </si>
  <si>
    <t>11</t>
  </si>
  <si>
    <t>72</t>
  </si>
  <si>
    <t>11,47</t>
  </si>
  <si>
    <t>26,24</t>
  </si>
  <si>
    <t>план</t>
  </si>
  <si>
    <t>План</t>
  </si>
  <si>
    <t>Факт</t>
  </si>
  <si>
    <t>Завтрак 1</t>
  </si>
  <si>
    <t>Обед</t>
  </si>
  <si>
    <t>Ужин</t>
  </si>
  <si>
    <t>Вечерник</t>
  </si>
  <si>
    <t>ИТОГО:</t>
  </si>
  <si>
    <t xml:space="preserve"> 1-4класс (31 ч)</t>
  </si>
  <si>
    <t xml:space="preserve"> 5-9 класс (72 ч)</t>
  </si>
  <si>
    <t>ИНТЕРНАТ 1-4класс (7ч)</t>
  </si>
  <si>
    <t>ИНТЕРНАТ 5-9 класс (11ч)</t>
  </si>
  <si>
    <t>1,70</t>
  </si>
  <si>
    <t>15,50</t>
  </si>
  <si>
    <t>Салат из моркови и чернослива</t>
  </si>
  <si>
    <t>Суп картофельный с макаронными изделиями</t>
  </si>
  <si>
    <t>120</t>
  </si>
  <si>
    <t>Салат из белокочанной капусты с помидорами и огурцами</t>
  </si>
  <si>
    <t>16,39</t>
  </si>
  <si>
    <t>Коктель молочный</t>
  </si>
  <si>
    <t>26,50</t>
  </si>
  <si>
    <t>91;94</t>
  </si>
  <si>
    <t xml:space="preserve">Бутерброды с маслом </t>
  </si>
  <si>
    <t>5,38</t>
  </si>
  <si>
    <t>3,24</t>
  </si>
  <si>
    <t>Гуляш из говядины</t>
  </si>
  <si>
    <t>20,00</t>
  </si>
  <si>
    <t>1,38</t>
  </si>
  <si>
    <t>1,90</t>
  </si>
  <si>
    <t>5,65</t>
  </si>
  <si>
    <t>1,24</t>
  </si>
  <si>
    <t>Наименование блюда              5-11 классы</t>
  </si>
  <si>
    <t>18,59</t>
  </si>
  <si>
    <t>22,80</t>
  </si>
  <si>
    <t>1,95</t>
  </si>
  <si>
    <t>1,50</t>
  </si>
  <si>
    <t xml:space="preserve">Запеканка из творога со сгущ.молоком </t>
  </si>
  <si>
    <t>60,76</t>
  </si>
  <si>
    <t>66,42</t>
  </si>
  <si>
    <t>Салат из свеклы отварной</t>
  </si>
  <si>
    <t>24,50</t>
  </si>
  <si>
    <t>Рис припущенный</t>
  </si>
  <si>
    <t>Напиток из смеси сухофруктов</t>
  </si>
  <si>
    <t>14,50</t>
  </si>
  <si>
    <t>14,47</t>
  </si>
  <si>
    <t>Салат картофельный с огурцами солеными</t>
  </si>
  <si>
    <t>Чай с лимоном</t>
  </si>
  <si>
    <t>6,57</t>
  </si>
  <si>
    <t>17,86</t>
  </si>
  <si>
    <t>13,99</t>
  </si>
  <si>
    <t>56,57</t>
  </si>
  <si>
    <t>13,05</t>
  </si>
  <si>
    <t>1,15</t>
  </si>
  <si>
    <t xml:space="preserve">Запеканка из творога со сгущен.молоком </t>
  </si>
  <si>
    <t>8,50</t>
  </si>
  <si>
    <t>27,43</t>
  </si>
  <si>
    <t>15,19</t>
  </si>
  <si>
    <t>27,19</t>
  </si>
  <si>
    <t>Салат картофельный с кукурузой и морковью</t>
  </si>
  <si>
    <t>Каша гречневая</t>
  </si>
  <si>
    <t>28,31</t>
  </si>
  <si>
    <t>Компот из свежих яблок</t>
  </si>
  <si>
    <t>Овощи натуральные (помидоры, огурцы свежие)</t>
  </si>
  <si>
    <t>Суп картофельный с макронными изделиями</t>
  </si>
  <si>
    <t>1,34</t>
  </si>
  <si>
    <t>52,41</t>
  </si>
  <si>
    <t>Жаркое по-домашнему</t>
  </si>
  <si>
    <t>Омлет натуральный</t>
  </si>
  <si>
    <t xml:space="preserve">Директор МБОУ "Чернушинская ШИ с ОВЗ" </t>
  </si>
  <si>
    <t>Компот из яблок с лимоном</t>
  </si>
  <si>
    <t>18,89</t>
  </si>
  <si>
    <t>Каша Ячневая вязкая</t>
  </si>
  <si>
    <t>6,71</t>
  </si>
  <si>
    <t>7,72</t>
  </si>
  <si>
    <t>19,74</t>
  </si>
  <si>
    <t>6,54</t>
  </si>
  <si>
    <t>81,39</t>
  </si>
  <si>
    <t>4,75</t>
  </si>
  <si>
    <t>3,45</t>
  </si>
  <si>
    <t>25,92</t>
  </si>
  <si>
    <t>80,70</t>
  </si>
  <si>
    <t>2,85</t>
  </si>
  <si>
    <t>24,54</t>
  </si>
  <si>
    <t>16,36</t>
  </si>
  <si>
    <t>25,00</t>
  </si>
  <si>
    <t>33,27</t>
  </si>
  <si>
    <t>25,24</t>
  </si>
  <si>
    <t>27,00</t>
  </si>
  <si>
    <t>13,76</t>
  </si>
  <si>
    <t>26,85</t>
  </si>
  <si>
    <t>11,58</t>
  </si>
  <si>
    <t>Кефир</t>
  </si>
  <si>
    <t>14,30</t>
  </si>
  <si>
    <t>Бутерброды с сыром</t>
  </si>
  <si>
    <t>29,10</t>
  </si>
  <si>
    <t>17,92</t>
  </si>
  <si>
    <t>Салат картофельный с зеленым горошком</t>
  </si>
  <si>
    <t>67,46</t>
  </si>
  <si>
    <t>13,56</t>
  </si>
  <si>
    <t>Суп Уха с крупой</t>
  </si>
  <si>
    <t>Компот из свежих яблок  с лимоном</t>
  </si>
  <si>
    <t>29,41</t>
  </si>
  <si>
    <t>28,50</t>
  </si>
  <si>
    <t>15,95</t>
  </si>
  <si>
    <t>19,36</t>
  </si>
  <si>
    <t>Батон с маслом</t>
  </si>
  <si>
    <t xml:space="preserve">Компот из апельсинов с яблоками  </t>
  </si>
  <si>
    <t>16,85</t>
  </si>
  <si>
    <t>8,93</t>
  </si>
  <si>
    <t>7,80</t>
  </si>
  <si>
    <t>Компот из апельсинов с яблоками</t>
  </si>
  <si>
    <t>24,85</t>
  </si>
  <si>
    <t>5,50</t>
  </si>
  <si>
    <t>13,22</t>
  </si>
  <si>
    <t>70,42</t>
  </si>
  <si>
    <t>3,23</t>
  </si>
  <si>
    <t>15,47</t>
  </si>
  <si>
    <t>73,13</t>
  </si>
  <si>
    <t>Каша боярская</t>
  </si>
  <si>
    <t>Салат из свежих огурцов</t>
  </si>
  <si>
    <t>Голубцы ленивые</t>
  </si>
  <si>
    <t>67,50</t>
  </si>
  <si>
    <t>Мандарины</t>
  </si>
  <si>
    <t>31,50</t>
  </si>
  <si>
    <t>19,93</t>
  </si>
  <si>
    <t>20,40</t>
  </si>
  <si>
    <t>20,29</t>
  </si>
  <si>
    <t>Суп борщ из свежей капусты</t>
  </si>
  <si>
    <t>Кнели из кур с рисом</t>
  </si>
  <si>
    <t>8,04</t>
  </si>
  <si>
    <t>54,97</t>
  </si>
  <si>
    <t>Бутерброд с маслом и сыром</t>
  </si>
  <si>
    <t>30,50</t>
  </si>
  <si>
    <t>Яблоки</t>
  </si>
  <si>
    <t>26,49</t>
  </si>
  <si>
    <t>140</t>
  </si>
  <si>
    <t>32,41</t>
  </si>
  <si>
    <t>Бутерброды с маслом и сыром</t>
  </si>
  <si>
    <t>38,55</t>
  </si>
  <si>
    <t>32,30</t>
  </si>
  <si>
    <t>62,86</t>
  </si>
  <si>
    <t>2,19</t>
  </si>
  <si>
    <t>15,45</t>
  </si>
  <si>
    <t>2,44</t>
  </si>
  <si>
    <t>Салат из свежих огурцов с зеленым луком</t>
  </si>
  <si>
    <t>25,67</t>
  </si>
  <si>
    <t>15,06</t>
  </si>
  <si>
    <t>Суп рассольник ленинградский</t>
  </si>
  <si>
    <t>на 01 декабря 2025 года</t>
  </si>
  <si>
    <t>на 03 декабря 2025 года</t>
  </si>
  <si>
    <t>25,45</t>
  </si>
  <si>
    <t>на 04 декабря 2025 года</t>
  </si>
  <si>
    <t>на  05 декабря 2025 года</t>
  </si>
  <si>
    <t>Фрикадельки рыбные</t>
  </si>
  <si>
    <t>43,00</t>
  </si>
  <si>
    <t>65,99</t>
  </si>
  <si>
    <t>на  08 декабря 2025 года</t>
  </si>
  <si>
    <t>6,95</t>
  </si>
  <si>
    <t>9,01</t>
  </si>
  <si>
    <t>Плов из отварной говядины</t>
  </si>
  <si>
    <t>28,95</t>
  </si>
  <si>
    <t>Сок фруктовый пак.</t>
  </si>
  <si>
    <t>на  09 декабря 2025 года</t>
  </si>
  <si>
    <t>7,88</t>
  </si>
  <si>
    <t>на 10 декабря 2025 года</t>
  </si>
  <si>
    <t>12,15</t>
  </si>
  <si>
    <t>Салат из моркови и яблок</t>
  </si>
  <si>
    <t>38,16</t>
  </si>
  <si>
    <t>на 11 декабря 2025 года</t>
  </si>
  <si>
    <t>5,91</t>
  </si>
  <si>
    <t>Запеканка картофельная с мясным фаршем</t>
  </si>
  <si>
    <t>75,50</t>
  </si>
  <si>
    <t>45,00</t>
  </si>
  <si>
    <t>9,94</t>
  </si>
  <si>
    <t>на 12 декабря 2025года</t>
  </si>
  <si>
    <t>на  15 декабря 2025 года</t>
  </si>
  <si>
    <t>2,02</t>
  </si>
  <si>
    <t>27,03</t>
  </si>
  <si>
    <t>Салат витаминный</t>
  </si>
  <si>
    <t>Суп с рыбными консервами</t>
  </si>
  <si>
    <t>10,95</t>
  </si>
  <si>
    <t>на 19 декабря 2025 года</t>
  </si>
  <si>
    <t>Пюре из гороха с маслом</t>
  </si>
  <si>
    <t xml:space="preserve">Суп борщ из свежей капусты </t>
  </si>
  <si>
    <t>27,93</t>
  </si>
  <si>
    <t>155</t>
  </si>
  <si>
    <t>на 24 декабря 2025года</t>
  </si>
  <si>
    <t>на 25 декабря 2025 года</t>
  </si>
  <si>
    <t>на 29 декабря 2025 года</t>
  </si>
  <si>
    <t>на 30 декабря 2025 года</t>
  </si>
  <si>
    <t>на 12 января 2026 года</t>
  </si>
  <si>
    <t>29,24</t>
  </si>
  <si>
    <t>11,51</t>
  </si>
  <si>
    <t>15,00</t>
  </si>
  <si>
    <t>43,92</t>
  </si>
  <si>
    <t>40,00</t>
  </si>
  <si>
    <t>Сок фруктовый пакет</t>
  </si>
  <si>
    <t>Запеканка из творога с фруктовым соусом</t>
  </si>
  <si>
    <t>16,87</t>
  </si>
  <si>
    <t>на 13 января 2026 года</t>
  </si>
  <si>
    <t>на 14 января 2026 года</t>
  </si>
  <si>
    <t>19,85</t>
  </si>
  <si>
    <t>79,54</t>
  </si>
  <si>
    <t>7,44</t>
  </si>
  <si>
    <t>4,46</t>
  </si>
  <si>
    <t>17,25</t>
  </si>
  <si>
    <t>9,11</t>
  </si>
  <si>
    <t>Говядина, тушенная с капустой</t>
  </si>
  <si>
    <t>300</t>
  </si>
  <si>
    <t>97,81</t>
  </si>
  <si>
    <t>16,80</t>
  </si>
  <si>
    <t>на 15 января 2026 года</t>
  </si>
  <si>
    <t>на 16 января 2026 года</t>
  </si>
  <si>
    <t>25,21</t>
  </si>
  <si>
    <t>86,74</t>
  </si>
  <si>
    <t>Напиток из сухофруктов</t>
  </si>
  <si>
    <t>7,50</t>
  </si>
  <si>
    <t>185</t>
  </si>
  <si>
    <t>38,80</t>
  </si>
  <si>
    <t>12,05</t>
  </si>
  <si>
    <t>на 19 января 2026 года</t>
  </si>
  <si>
    <t>37,59</t>
  </si>
  <si>
    <t>на  20 января 2026 года</t>
  </si>
  <si>
    <t>16,33</t>
  </si>
  <si>
    <t>4,72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</si>
</sst>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/>
    <xf numFmtId="0" fontId="8" fillId="0" borderId="6" xfId="0" applyFont="1" applyBorder="1"/>
    <xf numFmtId="0" fontId="9" fillId="0" borderId="13" xfId="0" applyFont="1" applyBorder="1" applyAlignment="1">
      <alignment horizontal="right" wrapText="1"/>
    </xf>
    <xf numFmtId="49" fontId="9" fillId="0" borderId="6" xfId="0" applyNumberFormat="1" applyFont="1" applyBorder="1" applyAlignment="1">
      <alignment horizontal="center" wrapText="1"/>
    </xf>
    <xf numFmtId="49" fontId="9" fillId="0" borderId="6" xfId="1" applyNumberFormat="1" applyFont="1" applyBorder="1" applyAlignment="1">
      <alignment horizontal="center" wrapText="1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9" fillId="2" borderId="13" xfId="0" applyFont="1" applyFill="1" applyBorder="1" applyAlignment="1">
      <alignment horizontal="right" wrapText="1"/>
    </xf>
    <xf numFmtId="49" fontId="9" fillId="2" borderId="6" xfId="0" applyNumberFormat="1" applyFont="1" applyFill="1" applyBorder="1" applyAlignment="1">
      <alignment horizontal="center" wrapText="1"/>
    </xf>
    <xf numFmtId="49" fontId="9" fillId="2" borderId="6" xfId="1" applyNumberFormat="1" applyFont="1" applyFill="1" applyBorder="1" applyAlignment="1">
      <alignment horizontal="center" wrapText="1"/>
    </xf>
    <xf numFmtId="0" fontId="6" fillId="0" borderId="6" xfId="0" applyFont="1" applyBorder="1" applyAlignment="1"/>
    <xf numFmtId="0" fontId="9" fillId="0" borderId="6" xfId="0" applyFont="1" applyBorder="1" applyAlignment="1">
      <alignment horizontal="right" wrapText="1"/>
    </xf>
    <xf numFmtId="0" fontId="9" fillId="2" borderId="14" xfId="0" applyFont="1" applyFill="1" applyBorder="1" applyAlignment="1">
      <alignment horizontal="right" wrapText="1"/>
    </xf>
    <xf numFmtId="2" fontId="9" fillId="0" borderId="6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center" wrapText="1"/>
    </xf>
    <xf numFmtId="49" fontId="9" fillId="0" borderId="15" xfId="1" applyNumberFormat="1" applyFont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9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2" fontId="9" fillId="0" borderId="6" xfId="1" applyNumberFormat="1" applyFont="1" applyBorder="1" applyAlignment="1">
      <alignment wrapText="1"/>
    </xf>
    <xf numFmtId="0" fontId="12" fillId="0" borderId="6" xfId="0" applyFont="1" applyBorder="1" applyAlignment="1"/>
    <xf numFmtId="0" fontId="11" fillId="0" borderId="6" xfId="0" applyFont="1" applyBorder="1" applyAlignment="1"/>
    <xf numFmtId="2" fontId="9" fillId="0" borderId="15" xfId="0" applyNumberFormat="1" applyFont="1" applyBorder="1" applyAlignment="1"/>
    <xf numFmtId="2" fontId="8" fillId="0" borderId="6" xfId="0" applyNumberFormat="1" applyFont="1" applyBorder="1"/>
    <xf numFmtId="2" fontId="6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9" fillId="2" borderId="6" xfId="0" applyNumberFormat="1" applyFont="1" applyFill="1" applyBorder="1" applyAlignment="1">
      <alignment horizontal="center"/>
    </xf>
    <xf numFmtId="49" fontId="9" fillId="0" borderId="6" xfId="1" applyNumberFormat="1" applyFont="1" applyBorder="1" applyAlignment="1">
      <alignment horizontal="right" wrapText="1"/>
    </xf>
    <xf numFmtId="2" fontId="10" fillId="0" borderId="6" xfId="0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9" fillId="0" borderId="14" xfId="0" applyFont="1" applyBorder="1" applyAlignment="1">
      <alignment horizontal="right" wrapText="1"/>
    </xf>
    <xf numFmtId="2" fontId="9" fillId="0" borderId="15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center"/>
    </xf>
    <xf numFmtId="2" fontId="9" fillId="0" borderId="6" xfId="1" applyNumberFormat="1" applyFont="1" applyBorder="1" applyAlignment="1">
      <alignment horizontal="center" wrapText="1"/>
    </xf>
    <xf numFmtId="2" fontId="9" fillId="2" borderId="6" xfId="1" applyNumberFormat="1" applyFont="1" applyFill="1" applyBorder="1" applyAlignment="1">
      <alignment horizontal="right" wrapText="1"/>
    </xf>
    <xf numFmtId="0" fontId="2" fillId="0" borderId="0" xfId="0" applyFont="1" applyAlignment="1"/>
    <xf numFmtId="0" fontId="0" fillId="0" borderId="0" xfId="0" applyAlignment="1"/>
    <xf numFmtId="49" fontId="6" fillId="0" borderId="6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2" fontId="0" fillId="0" borderId="0" xfId="0" applyNumberForma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" fontId="8" fillId="0" borderId="0" xfId="0" applyNumberFormat="1" applyFont="1" applyBorder="1"/>
    <xf numFmtId="49" fontId="11" fillId="0" borderId="6" xfId="0" applyNumberFormat="1" applyFont="1" applyBorder="1" applyAlignment="1">
      <alignment horizontal="center"/>
    </xf>
    <xf numFmtId="2" fontId="0" fillId="0" borderId="6" xfId="0" applyNumberFormat="1" applyBorder="1"/>
    <xf numFmtId="2" fontId="9" fillId="2" borderId="19" xfId="0" applyNumberFormat="1" applyFont="1" applyFill="1" applyBorder="1" applyAlignment="1">
      <alignment horizontal="right"/>
    </xf>
    <xf numFmtId="0" fontId="9" fillId="0" borderId="13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10" fillId="0" borderId="0" xfId="0" applyFont="1" applyAlignment="1">
      <alignment horizontal="right" wrapText="1"/>
    </xf>
    <xf numFmtId="0" fontId="6" fillId="0" borderId="6" xfId="0" applyFont="1" applyBorder="1" applyAlignment="1">
      <alignment horizontal="center"/>
    </xf>
    <xf numFmtId="0" fontId="0" fillId="0" borderId="0" xfId="0" applyAlignment="1"/>
    <xf numFmtId="0" fontId="3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 wrapText="1"/>
    </xf>
    <xf numFmtId="49" fontId="11" fillId="0" borderId="7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49" fontId="9" fillId="2" borderId="7" xfId="1" applyNumberFormat="1" applyFont="1" applyFill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8" fillId="0" borderId="7" xfId="0" applyNumberFormat="1" applyFont="1" applyBorder="1"/>
    <xf numFmtId="0" fontId="4" fillId="0" borderId="11" xfId="0" applyFont="1" applyBorder="1" applyAlignment="1">
      <alignment horizontal="center" vertical="center" wrapText="1"/>
    </xf>
    <xf numFmtId="2" fontId="9" fillId="0" borderId="7" xfId="1" applyNumberFormat="1" applyFont="1" applyBorder="1" applyAlignment="1">
      <alignment horizontal="center" wrapText="1"/>
    </xf>
    <xf numFmtId="49" fontId="9" fillId="0" borderId="21" xfId="1" applyNumberFormat="1" applyFont="1" applyBorder="1" applyAlignment="1">
      <alignment horizontal="center" wrapText="1"/>
    </xf>
    <xf numFmtId="0" fontId="0" fillId="0" borderId="7" xfId="0" applyBorder="1"/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wrapText="1"/>
    </xf>
    <xf numFmtId="0" fontId="10" fillId="0" borderId="7" xfId="0" applyNumberFormat="1" applyFont="1" applyBorder="1" applyAlignment="1">
      <alignment horizontal="center"/>
    </xf>
    <xf numFmtId="0" fontId="9" fillId="0" borderId="7" xfId="1" applyNumberFormat="1" applyFont="1" applyBorder="1" applyAlignment="1">
      <alignment horizontal="center" wrapText="1"/>
    </xf>
    <xf numFmtId="0" fontId="11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9" fillId="0" borderId="15" xfId="1" applyNumberFormat="1" applyFont="1" applyBorder="1" applyAlignment="1">
      <alignment horizontal="center" wrapText="1"/>
    </xf>
    <xf numFmtId="0" fontId="9" fillId="2" borderId="6" xfId="1" applyNumberFormat="1" applyFont="1" applyFill="1" applyBorder="1" applyAlignment="1">
      <alignment horizontal="center" wrapText="1"/>
    </xf>
    <xf numFmtId="0" fontId="9" fillId="2" borderId="7" xfId="1" applyNumberFormat="1" applyFont="1" applyFill="1" applyBorder="1" applyAlignment="1">
      <alignment horizontal="center" wrapText="1"/>
    </xf>
    <xf numFmtId="0" fontId="0" fillId="0" borderId="7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9" fillId="2" borderId="7" xfId="0" applyNumberFormat="1" applyFont="1" applyFill="1" applyBorder="1" applyAlignment="1">
      <alignment horizontal="center"/>
    </xf>
    <xf numFmtId="0" fontId="10" fillId="0" borderId="6" xfId="0" applyNumberFormat="1" applyFont="1" applyBorder="1" applyAlignment="1">
      <alignment horizontal="center"/>
    </xf>
    <xf numFmtId="2" fontId="9" fillId="2" borderId="6" xfId="1" applyNumberFormat="1" applyFont="1" applyFill="1" applyBorder="1" applyAlignment="1">
      <alignment horizontal="center" wrapText="1"/>
    </xf>
    <xf numFmtId="0" fontId="9" fillId="2" borderId="6" xfId="0" applyNumberFormat="1" applyFont="1" applyFill="1" applyBorder="1" applyAlignment="1">
      <alignment horizontal="center"/>
    </xf>
    <xf numFmtId="0" fontId="14" fillId="0" borderId="0" xfId="0" applyFont="1"/>
    <xf numFmtId="2" fontId="14" fillId="0" borderId="0" xfId="0" applyNumberFormat="1" applyFont="1"/>
    <xf numFmtId="0" fontId="14" fillId="0" borderId="6" xfId="0" applyFont="1" applyBorder="1" applyAlignment="1"/>
    <xf numFmtId="0" fontId="14" fillId="0" borderId="6" xfId="0" applyFont="1" applyBorder="1"/>
    <xf numFmtId="2" fontId="14" fillId="0" borderId="6" xfId="0" applyNumberFormat="1" applyFont="1" applyBorder="1"/>
    <xf numFmtId="2" fontId="6" fillId="0" borderId="6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49" fontId="0" fillId="0" borderId="0" xfId="0" applyNumberForma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11" fillId="0" borderId="6" xfId="0" applyNumberFormat="1" applyFont="1" applyBorder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2" fontId="9" fillId="2" borderId="19" xfId="1" applyNumberFormat="1" applyFont="1" applyFill="1" applyBorder="1" applyAlignment="1">
      <alignment horizontal="right" wrapText="1"/>
    </xf>
    <xf numFmtId="2" fontId="9" fillId="0" borderId="19" xfId="0" applyNumberFormat="1" applyFont="1" applyBorder="1" applyAlignment="1">
      <alignment horizontal="right"/>
    </xf>
    <xf numFmtId="2" fontId="9" fillId="0" borderId="19" xfId="1" applyNumberFormat="1" applyFont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9" fillId="2" borderId="25" xfId="0" applyFont="1" applyFill="1" applyBorder="1" applyAlignment="1">
      <alignment horizontal="right" wrapText="1"/>
    </xf>
    <xf numFmtId="49" fontId="9" fillId="2" borderId="26" xfId="0" applyNumberFormat="1" applyFont="1" applyFill="1" applyBorder="1" applyAlignment="1">
      <alignment horizontal="center" wrapText="1"/>
    </xf>
    <xf numFmtId="49" fontId="9" fillId="2" borderId="26" xfId="1" applyNumberFormat="1" applyFont="1" applyFill="1" applyBorder="1" applyAlignment="1">
      <alignment horizontal="center" wrapText="1"/>
    </xf>
    <xf numFmtId="2" fontId="9" fillId="2" borderId="26" xfId="0" applyNumberFormat="1" applyFont="1" applyFill="1" applyBorder="1" applyAlignment="1">
      <alignment horizontal="right"/>
    </xf>
    <xf numFmtId="2" fontId="9" fillId="2" borderId="27" xfId="0" applyNumberFormat="1" applyFont="1" applyFill="1" applyBorder="1" applyAlignment="1">
      <alignment horizontal="right"/>
    </xf>
    <xf numFmtId="0" fontId="0" fillId="0" borderId="6" xfId="0" applyBorder="1" applyAlignment="1"/>
    <xf numFmtId="49" fontId="9" fillId="0" borderId="26" xfId="0" applyNumberFormat="1" applyFont="1" applyBorder="1" applyAlignment="1">
      <alignment horizontal="center" wrapText="1"/>
    </xf>
    <xf numFmtId="49" fontId="9" fillId="0" borderId="26" xfId="1" applyNumberFormat="1" applyFont="1" applyBorder="1" applyAlignment="1">
      <alignment horizontal="center" wrapText="1"/>
    </xf>
    <xf numFmtId="0" fontId="9" fillId="2" borderId="35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49" fontId="9" fillId="2" borderId="5" xfId="1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right"/>
    </xf>
    <xf numFmtId="2" fontId="9" fillId="2" borderId="36" xfId="0" applyNumberFormat="1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2" fontId="11" fillId="0" borderId="40" xfId="0" applyNumberFormat="1" applyFont="1" applyBorder="1" applyAlignment="1">
      <alignment horizontal="center"/>
    </xf>
    <xf numFmtId="2" fontId="11" fillId="0" borderId="40" xfId="0" applyNumberFormat="1" applyFont="1" applyBorder="1" applyAlignment="1">
      <alignment horizontal="right"/>
    </xf>
    <xf numFmtId="2" fontId="11" fillId="0" borderId="42" xfId="0" applyNumberFormat="1" applyFont="1" applyBorder="1" applyAlignment="1">
      <alignment horizontal="right"/>
    </xf>
    <xf numFmtId="0" fontId="9" fillId="0" borderId="25" xfId="0" applyFont="1" applyBorder="1" applyAlignment="1">
      <alignment horizontal="right" wrapText="1"/>
    </xf>
    <xf numFmtId="2" fontId="9" fillId="0" borderId="26" xfId="0" applyNumberFormat="1" applyFont="1" applyBorder="1" applyAlignment="1">
      <alignment horizontal="right"/>
    </xf>
    <xf numFmtId="2" fontId="9" fillId="0" borderId="27" xfId="0" applyNumberFormat="1" applyFont="1" applyBorder="1" applyAlignment="1">
      <alignment horizontal="right"/>
    </xf>
    <xf numFmtId="0" fontId="0" fillId="0" borderId="35" xfId="0" applyBorder="1"/>
    <xf numFmtId="0" fontId="0" fillId="0" borderId="5" xfId="0" applyBorder="1"/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/>
    <xf numFmtId="0" fontId="6" fillId="0" borderId="40" xfId="0" applyFont="1" applyBorder="1" applyAlignment="1">
      <alignment horizontal="center"/>
    </xf>
    <xf numFmtId="0" fontId="11" fillId="0" borderId="40" xfId="0" applyFont="1" applyBorder="1" applyAlignment="1">
      <alignment horizontal="right"/>
    </xf>
    <xf numFmtId="0" fontId="11" fillId="0" borderId="40" xfId="0" applyFont="1" applyBorder="1"/>
    <xf numFmtId="0" fontId="11" fillId="0" borderId="40" xfId="0" applyFont="1" applyBorder="1" applyAlignment="1"/>
    <xf numFmtId="0" fontId="11" fillId="0" borderId="42" xfId="0" applyFont="1" applyBorder="1" applyAlignment="1"/>
    <xf numFmtId="2" fontId="9" fillId="0" borderId="44" xfId="0" applyNumberFormat="1" applyFont="1" applyBorder="1" applyAlignment="1">
      <alignment horizontal="right"/>
    </xf>
    <xf numFmtId="0" fontId="0" fillId="0" borderId="45" xfId="0" applyBorder="1"/>
    <xf numFmtId="0" fontId="0" fillId="0" borderId="32" xfId="0" applyBorder="1"/>
    <xf numFmtId="0" fontId="0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right"/>
    </xf>
    <xf numFmtId="0" fontId="12" fillId="0" borderId="32" xfId="0" applyFont="1" applyBorder="1" applyAlignment="1"/>
    <xf numFmtId="0" fontId="12" fillId="0" borderId="34" xfId="0" applyFont="1" applyBorder="1" applyAlignment="1"/>
    <xf numFmtId="0" fontId="10" fillId="0" borderId="13" xfId="0" applyFont="1" applyBorder="1"/>
    <xf numFmtId="2" fontId="9" fillId="0" borderId="44" xfId="0" applyNumberFormat="1" applyFont="1" applyBorder="1" applyAlignment="1"/>
    <xf numFmtId="2" fontId="0" fillId="0" borderId="5" xfId="0" applyNumberFormat="1" applyBorder="1"/>
    <xf numFmtId="0" fontId="12" fillId="0" borderId="36" xfId="0" applyFont="1" applyBorder="1" applyAlignment="1">
      <alignment horizontal="right"/>
    </xf>
    <xf numFmtId="49" fontId="11" fillId="0" borderId="40" xfId="0" applyNumberFormat="1" applyFont="1" applyBorder="1" applyAlignment="1">
      <alignment horizontal="center"/>
    </xf>
    <xf numFmtId="0" fontId="11" fillId="0" borderId="42" xfId="0" applyFont="1" applyBorder="1" applyAlignment="1">
      <alignment horizontal="right"/>
    </xf>
    <xf numFmtId="2" fontId="9" fillId="2" borderId="26" xfId="0" applyNumberFormat="1" applyFont="1" applyFill="1" applyBorder="1" applyAlignment="1">
      <alignment horizontal="center"/>
    </xf>
    <xf numFmtId="2" fontId="9" fillId="0" borderId="26" xfId="1" applyNumberFormat="1" applyFont="1" applyBorder="1" applyAlignment="1">
      <alignment wrapText="1"/>
    </xf>
    <xf numFmtId="2" fontId="9" fillId="0" borderId="27" xfId="1" applyNumberFormat="1" applyFont="1" applyBorder="1" applyAlignment="1">
      <alignment wrapText="1"/>
    </xf>
    <xf numFmtId="0" fontId="9" fillId="0" borderId="35" xfId="0" applyFont="1" applyBorder="1" applyAlignment="1">
      <alignment horizontal="right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1" applyNumberFormat="1" applyFont="1" applyBorder="1" applyAlignment="1">
      <alignment horizontal="center" wrapText="1"/>
    </xf>
    <xf numFmtId="2" fontId="9" fillId="0" borderId="5" xfId="1" applyNumberFormat="1" applyFont="1" applyBorder="1" applyAlignment="1">
      <alignment wrapText="1"/>
    </xf>
    <xf numFmtId="2" fontId="9" fillId="0" borderId="36" xfId="1" applyNumberFormat="1" applyFont="1" applyBorder="1" applyAlignment="1">
      <alignment wrapText="1"/>
    </xf>
    <xf numFmtId="0" fontId="8" fillId="0" borderId="49" xfId="0" applyFont="1" applyBorder="1"/>
    <xf numFmtId="2" fontId="8" fillId="0" borderId="49" xfId="0" applyNumberFormat="1" applyFont="1" applyBorder="1"/>
    <xf numFmtId="0" fontId="8" fillId="0" borderId="51" xfId="0" applyFont="1" applyBorder="1"/>
    <xf numFmtId="0" fontId="9" fillId="0" borderId="45" xfId="0" applyFont="1" applyBorder="1" applyAlignment="1">
      <alignment wrapText="1"/>
    </xf>
    <xf numFmtId="49" fontId="9" fillId="0" borderId="32" xfId="0" applyNumberFormat="1" applyFont="1" applyBorder="1" applyAlignment="1">
      <alignment horizontal="center" wrapText="1"/>
    </xf>
    <xf numFmtId="49" fontId="9" fillId="0" borderId="32" xfId="1" applyNumberFormat="1" applyFont="1" applyBorder="1" applyAlignment="1">
      <alignment horizontal="right" wrapText="1"/>
    </xf>
    <xf numFmtId="2" fontId="9" fillId="0" borderId="32" xfId="0" applyNumberFormat="1" applyFont="1" applyBorder="1" applyAlignment="1">
      <alignment horizontal="right"/>
    </xf>
    <xf numFmtId="2" fontId="9" fillId="0" borderId="34" xfId="0" applyNumberFormat="1" applyFont="1" applyBorder="1" applyAlignment="1">
      <alignment horizontal="right"/>
    </xf>
    <xf numFmtId="0" fontId="6" fillId="0" borderId="49" xfId="0" applyFont="1" applyBorder="1" applyAlignment="1">
      <alignment horizontal="center"/>
    </xf>
    <xf numFmtId="2" fontId="11" fillId="0" borderId="49" xfId="0" applyNumberFormat="1" applyFont="1" applyBorder="1" applyAlignment="1">
      <alignment horizontal="center"/>
    </xf>
    <xf numFmtId="2" fontId="11" fillId="0" borderId="49" xfId="0" applyNumberFormat="1" applyFont="1" applyBorder="1" applyAlignment="1">
      <alignment horizontal="right"/>
    </xf>
    <xf numFmtId="2" fontId="11" fillId="0" borderId="51" xfId="0" applyNumberFormat="1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6" fillId="0" borderId="19" xfId="0" applyFont="1" applyBorder="1" applyAlignment="1"/>
    <xf numFmtId="2" fontId="10" fillId="0" borderId="19" xfId="0" applyNumberFormat="1" applyFont="1" applyBorder="1" applyAlignment="1">
      <alignment horizontal="right"/>
    </xf>
    <xf numFmtId="0" fontId="0" fillId="0" borderId="13" xfId="0" applyBorder="1"/>
    <xf numFmtId="0" fontId="12" fillId="0" borderId="19" xfId="0" applyFont="1" applyBorder="1" applyAlignment="1"/>
    <xf numFmtId="0" fontId="3" fillId="0" borderId="52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right" wrapText="1"/>
    </xf>
    <xf numFmtId="2" fontId="9" fillId="0" borderId="32" xfId="1" applyNumberFormat="1" applyFont="1" applyBorder="1" applyAlignment="1">
      <alignment horizontal="right" wrapText="1"/>
    </xf>
    <xf numFmtId="0" fontId="0" fillId="0" borderId="5" xfId="0" applyFont="1" applyBorder="1" applyAlignment="1">
      <alignment horizontal="center"/>
    </xf>
    <xf numFmtId="0" fontId="12" fillId="0" borderId="36" xfId="0" applyFont="1" applyBorder="1" applyAlignment="1"/>
    <xf numFmtId="2" fontId="6" fillId="0" borderId="40" xfId="0" applyNumberFormat="1" applyFont="1" applyBorder="1" applyAlignment="1">
      <alignment horizontal="center"/>
    </xf>
    <xf numFmtId="0" fontId="6" fillId="0" borderId="40" xfId="0" applyFont="1" applyBorder="1" applyAlignment="1"/>
    <xf numFmtId="0" fontId="6" fillId="0" borderId="42" xfId="0" applyFont="1" applyBorder="1" applyAlignment="1"/>
    <xf numFmtId="0" fontId="8" fillId="0" borderId="40" xfId="0" applyFont="1" applyBorder="1" applyAlignment="1">
      <alignment horizontal="center"/>
    </xf>
    <xf numFmtId="2" fontId="8" fillId="0" borderId="40" xfId="0" applyNumberFormat="1" applyFont="1" applyBorder="1"/>
    <xf numFmtId="0" fontId="8" fillId="0" borderId="40" xfId="0" applyFont="1" applyBorder="1"/>
    <xf numFmtId="0" fontId="8" fillId="0" borderId="42" xfId="0" applyFont="1" applyBorder="1"/>
    <xf numFmtId="0" fontId="6" fillId="0" borderId="32" xfId="0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0" fontId="11" fillId="0" borderId="32" xfId="0" applyFont="1" applyBorder="1" applyAlignment="1">
      <alignment horizontal="right"/>
    </xf>
    <xf numFmtId="0" fontId="11" fillId="0" borderId="32" xfId="0" applyFont="1" applyBorder="1" applyAlignment="1"/>
    <xf numFmtId="2" fontId="9" fillId="0" borderId="5" xfId="1" applyNumberFormat="1" applyFont="1" applyBorder="1" applyAlignment="1">
      <alignment horizontal="right" wrapText="1"/>
    </xf>
    <xf numFmtId="2" fontId="9" fillId="0" borderId="5" xfId="1" applyNumberFormat="1" applyFont="1" applyBorder="1" applyAlignment="1">
      <alignment horizontal="center" wrapText="1"/>
    </xf>
    <xf numFmtId="2" fontId="9" fillId="0" borderId="36" xfId="1" applyNumberFormat="1" applyFont="1" applyBorder="1" applyAlignment="1">
      <alignment horizontal="right" wrapText="1"/>
    </xf>
    <xf numFmtId="2" fontId="11" fillId="0" borderId="40" xfId="0" applyNumberFormat="1" applyFont="1" applyBorder="1" applyAlignment="1"/>
    <xf numFmtId="0" fontId="11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right"/>
    </xf>
    <xf numFmtId="49" fontId="9" fillId="0" borderId="32" xfId="1" applyNumberFormat="1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2" fontId="9" fillId="2" borderId="5" xfId="1" applyNumberFormat="1" applyFont="1" applyFill="1" applyBorder="1" applyAlignment="1">
      <alignment wrapText="1"/>
    </xf>
    <xf numFmtId="2" fontId="9" fillId="2" borderId="36" xfId="1" applyNumberFormat="1" applyFont="1" applyFill="1" applyBorder="1" applyAlignment="1">
      <alignment wrapText="1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4" fillId="0" borderId="37" xfId="0" applyFont="1" applyBorder="1" applyAlignment="1">
      <alignment horizontal="center" vertical="center" wrapText="1"/>
    </xf>
    <xf numFmtId="2" fontId="9" fillId="0" borderId="43" xfId="0" applyNumberFormat="1" applyFont="1" applyFill="1" applyBorder="1" applyAlignment="1">
      <alignment horizontal="right" wrapText="1"/>
    </xf>
    <xf numFmtId="0" fontId="10" fillId="0" borderId="35" xfId="0" applyFont="1" applyBorder="1"/>
    <xf numFmtId="49" fontId="9" fillId="0" borderId="20" xfId="0" applyNumberFormat="1" applyFont="1" applyBorder="1" applyAlignment="1">
      <alignment horizontal="center" wrapText="1"/>
    </xf>
    <xf numFmtId="49" fontId="9" fillId="0" borderId="20" xfId="1" applyNumberFormat="1" applyFont="1" applyBorder="1" applyAlignment="1">
      <alignment horizontal="center" wrapText="1"/>
    </xf>
    <xf numFmtId="2" fontId="9" fillId="0" borderId="20" xfId="0" applyNumberFormat="1" applyFont="1" applyBorder="1" applyAlignment="1"/>
    <xf numFmtId="2" fontId="9" fillId="0" borderId="61" xfId="0" applyNumberFormat="1" applyFont="1" applyBorder="1" applyAlignment="1"/>
    <xf numFmtId="0" fontId="8" fillId="0" borderId="49" xfId="0" applyFont="1" applyBorder="1" applyAlignment="1">
      <alignment horizontal="center"/>
    </xf>
    <xf numFmtId="0" fontId="10" fillId="0" borderId="25" xfId="0" applyFont="1" applyBorder="1"/>
    <xf numFmtId="0" fontId="10" fillId="0" borderId="2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2" fontId="9" fillId="0" borderId="32" xfId="1" applyNumberFormat="1" applyFont="1" applyBorder="1" applyAlignment="1">
      <alignment wrapText="1"/>
    </xf>
    <xf numFmtId="2" fontId="9" fillId="0" borderId="34" xfId="1" applyNumberFormat="1" applyFont="1" applyBorder="1" applyAlignment="1">
      <alignment wrapText="1"/>
    </xf>
    <xf numFmtId="0" fontId="0" fillId="0" borderId="5" xfId="0" applyBorder="1" applyAlignment="1"/>
    <xf numFmtId="0" fontId="2" fillId="0" borderId="0" xfId="0" applyFont="1" applyAlignment="1"/>
    <xf numFmtId="0" fontId="0" fillId="0" borderId="0" xfId="0" applyAlignment="1"/>
    <xf numFmtId="0" fontId="4" fillId="0" borderId="3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right"/>
    </xf>
    <xf numFmtId="2" fontId="11" fillId="0" borderId="34" xfId="0" applyNumberFormat="1" applyFont="1" applyBorder="1" applyAlignment="1">
      <alignment horizontal="right"/>
    </xf>
    <xf numFmtId="0" fontId="3" fillId="0" borderId="62" xfId="0" applyFont="1" applyBorder="1" applyAlignment="1">
      <alignment vertical="center" wrapText="1"/>
    </xf>
    <xf numFmtId="0" fontId="11" fillId="0" borderId="5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49" fontId="8" fillId="0" borderId="40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9" fillId="0" borderId="19" xfId="1" applyNumberFormat="1" applyFont="1" applyBorder="1" applyAlignment="1">
      <alignment horizontal="right" wrapText="1"/>
    </xf>
    <xf numFmtId="0" fontId="2" fillId="0" borderId="0" xfId="0" applyFont="1" applyAlignment="1"/>
    <xf numFmtId="0" fontId="0" fillId="0" borderId="0" xfId="0" applyAlignment="1"/>
    <xf numFmtId="0" fontId="4" fillId="0" borderId="40" xfId="0" applyFont="1" applyBorder="1" applyAlignment="1">
      <alignment horizontal="center" vertical="center" wrapText="1"/>
    </xf>
    <xf numFmtId="2" fontId="11" fillId="0" borderId="42" xfId="0" applyNumberFormat="1" applyFont="1" applyBorder="1" applyAlignment="1"/>
    <xf numFmtId="0" fontId="6" fillId="0" borderId="40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49" fontId="6" fillId="0" borderId="40" xfId="0" applyNumberFormat="1" applyFont="1" applyBorder="1" applyAlignment="1">
      <alignment horizontal="center"/>
    </xf>
    <xf numFmtId="0" fontId="9" fillId="2" borderId="45" xfId="0" applyFont="1" applyFill="1" applyBorder="1" applyAlignment="1">
      <alignment horizontal="right" wrapText="1"/>
    </xf>
    <xf numFmtId="49" fontId="9" fillId="2" borderId="32" xfId="0" applyNumberFormat="1" applyFont="1" applyFill="1" applyBorder="1" applyAlignment="1">
      <alignment horizontal="center" wrapText="1"/>
    </xf>
    <xf numFmtId="49" fontId="9" fillId="2" borderId="32" xfId="1" applyNumberFormat="1" applyFont="1" applyFill="1" applyBorder="1" applyAlignment="1">
      <alignment horizontal="center" wrapText="1"/>
    </xf>
    <xf numFmtId="2" fontId="9" fillId="2" borderId="32" xfId="0" applyNumberFormat="1" applyFont="1" applyFill="1" applyBorder="1" applyAlignment="1">
      <alignment horizontal="right"/>
    </xf>
    <xf numFmtId="2" fontId="9" fillId="2" borderId="34" xfId="0" applyNumberFormat="1" applyFont="1" applyFill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6" fillId="0" borderId="40" xfId="0" applyFont="1" applyBorder="1" applyAlignment="1">
      <alignment horizontal="center"/>
    </xf>
    <xf numFmtId="2" fontId="10" fillId="0" borderId="5" xfId="0" applyNumberFormat="1" applyFont="1" applyBorder="1" applyAlignment="1">
      <alignment horizontal="right"/>
    </xf>
    <xf numFmtId="2" fontId="10" fillId="0" borderId="36" xfId="0" applyNumberFormat="1" applyFont="1" applyBorder="1" applyAlignment="1">
      <alignment horizontal="right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9" fillId="0" borderId="35" xfId="0" applyFont="1" applyBorder="1" applyAlignment="1">
      <alignment wrapText="1"/>
    </xf>
    <xf numFmtId="49" fontId="9" fillId="0" borderId="5" xfId="1" applyNumberFormat="1" applyFont="1" applyBorder="1" applyAlignment="1">
      <alignment horizontal="right" wrapText="1"/>
    </xf>
    <xf numFmtId="2" fontId="9" fillId="0" borderId="5" xfId="0" applyNumberFormat="1" applyFont="1" applyBorder="1" applyAlignment="1">
      <alignment horizontal="right"/>
    </xf>
    <xf numFmtId="2" fontId="9" fillId="0" borderId="36" xfId="0" applyNumberFormat="1" applyFont="1" applyBorder="1" applyAlignment="1">
      <alignment horizontal="right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11" fillId="0" borderId="49" xfId="0" applyFont="1" applyBorder="1" applyAlignment="1"/>
    <xf numFmtId="0" fontId="11" fillId="0" borderId="49" xfId="0" applyFont="1" applyBorder="1" applyAlignment="1">
      <alignment horizontal="right"/>
    </xf>
    <xf numFmtId="0" fontId="11" fillId="0" borderId="51" xfId="0" applyFont="1" applyBorder="1" applyAlignment="1">
      <alignment horizontal="right"/>
    </xf>
    <xf numFmtId="0" fontId="9" fillId="0" borderId="62" xfId="0" applyFont="1" applyBorder="1" applyAlignment="1">
      <alignment horizontal="right" wrapText="1"/>
    </xf>
    <xf numFmtId="49" fontId="9" fillId="0" borderId="40" xfId="0" applyNumberFormat="1" applyFont="1" applyBorder="1" applyAlignment="1">
      <alignment horizontal="center" wrapText="1"/>
    </xf>
    <xf numFmtId="49" fontId="3" fillId="0" borderId="40" xfId="1" applyNumberFormat="1" applyFont="1" applyBorder="1" applyAlignment="1">
      <alignment horizontal="center" wrapText="1"/>
    </xf>
    <xf numFmtId="2" fontId="4" fillId="0" borderId="40" xfId="1" applyNumberFormat="1" applyFont="1" applyBorder="1" applyAlignment="1">
      <alignment horizontal="right" wrapText="1"/>
    </xf>
    <xf numFmtId="2" fontId="4" fillId="0" borderId="40" xfId="1" applyNumberFormat="1" applyFont="1" applyBorder="1" applyAlignment="1">
      <alignment wrapText="1"/>
    </xf>
    <xf numFmtId="2" fontId="4" fillId="0" borderId="42" xfId="1" applyNumberFormat="1" applyFont="1" applyBorder="1" applyAlignment="1">
      <alignment wrapText="1"/>
    </xf>
    <xf numFmtId="49" fontId="8" fillId="0" borderId="49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2" fontId="0" fillId="0" borderId="32" xfId="0" applyNumberFormat="1" applyBorder="1"/>
    <xf numFmtId="0" fontId="12" fillId="0" borderId="34" xfId="0" applyFont="1" applyBorder="1" applyAlignment="1">
      <alignment horizontal="right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49" fontId="11" fillId="0" borderId="49" xfId="0" applyNumberFormat="1" applyFont="1" applyBorder="1" applyAlignment="1">
      <alignment horizontal="center"/>
    </xf>
    <xf numFmtId="2" fontId="11" fillId="0" borderId="49" xfId="0" applyNumberFormat="1" applyFont="1" applyBorder="1" applyAlignment="1"/>
    <xf numFmtId="0" fontId="11" fillId="0" borderId="51" xfId="0" applyFont="1" applyBorder="1" applyAlignment="1"/>
    <xf numFmtId="2" fontId="9" fillId="0" borderId="32" xfId="1" applyNumberFormat="1" applyFont="1" applyBorder="1" applyAlignment="1">
      <alignment horizontal="center" wrapText="1"/>
    </xf>
    <xf numFmtId="2" fontId="9" fillId="0" borderId="34" xfId="1" applyNumberFormat="1" applyFont="1" applyBorder="1" applyAlignment="1">
      <alignment horizontal="right" wrapText="1"/>
    </xf>
    <xf numFmtId="0" fontId="9" fillId="0" borderId="64" xfId="0" applyFont="1" applyBorder="1" applyAlignment="1">
      <alignment horizontal="right" wrapText="1"/>
    </xf>
    <xf numFmtId="2" fontId="9" fillId="0" borderId="20" xfId="0" applyNumberFormat="1" applyFont="1" applyBorder="1" applyAlignment="1">
      <alignment horizontal="right"/>
    </xf>
    <xf numFmtId="2" fontId="9" fillId="0" borderId="61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2" fontId="9" fillId="0" borderId="29" xfId="1" applyNumberFormat="1" applyFont="1" applyBorder="1" applyAlignment="1">
      <alignment wrapText="1"/>
    </xf>
    <xf numFmtId="2" fontId="9" fillId="0" borderId="18" xfId="1" applyNumberFormat="1" applyFont="1" applyBorder="1" applyAlignment="1">
      <alignment wrapText="1"/>
    </xf>
    <xf numFmtId="0" fontId="6" fillId="0" borderId="40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64" xfId="0" applyBorder="1"/>
    <xf numFmtId="0" fontId="0" fillId="0" borderId="20" xfId="0" applyBorder="1"/>
    <xf numFmtId="0" fontId="0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right"/>
    </xf>
    <xf numFmtId="0" fontId="12" fillId="0" borderId="20" xfId="0" applyFont="1" applyBorder="1" applyAlignment="1"/>
    <xf numFmtId="0" fontId="12" fillId="0" borderId="61" xfId="0" applyFont="1" applyBorder="1" applyAlignment="1"/>
    <xf numFmtId="2" fontId="9" fillId="2" borderId="32" xfId="1" applyNumberFormat="1" applyFont="1" applyFill="1" applyBorder="1" applyAlignment="1">
      <alignment wrapText="1"/>
    </xf>
    <xf numFmtId="2" fontId="9" fillId="2" borderId="34" xfId="1" applyNumberFormat="1" applyFont="1" applyFill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9" fillId="0" borderId="26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9" fillId="0" borderId="0" xfId="0" applyNumberFormat="1" applyFont="1" applyFill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9" fillId="2" borderId="29" xfId="0" applyFont="1" applyFill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2" borderId="26" xfId="0" applyFont="1" applyFill="1" applyBorder="1" applyAlignment="1">
      <alignment horizontal="left" wrapText="1"/>
    </xf>
    <xf numFmtId="0" fontId="3" fillId="0" borderId="5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10" fillId="0" borderId="28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left" wrapText="1"/>
    </xf>
    <xf numFmtId="0" fontId="9" fillId="2" borderId="30" xfId="0" applyFont="1" applyFill="1" applyBorder="1" applyAlignment="1">
      <alignment horizontal="left" wrapText="1"/>
    </xf>
    <xf numFmtId="0" fontId="9" fillId="2" borderId="31" xfId="0" applyFont="1" applyFill="1" applyBorder="1" applyAlignment="1">
      <alignment horizontal="left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9" fillId="0" borderId="53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left" wrapText="1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4" fillId="0" borderId="41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  <xf numFmtId="0" fontId="6" fillId="0" borderId="1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4" fillId="0" borderId="5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9" fillId="0" borderId="21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9" fillId="0" borderId="16" xfId="0" applyFont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/>
    </xf>
    <xf numFmtId="0" fontId="3" fillId="0" borderId="6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workbookViewId="0">
      <selection activeCell="O10" sqref="O10"/>
    </sheetView>
  </sheetViews>
  <sheetFormatPr defaultRowHeight="15" x14ac:dyDescent="0.25"/>
  <cols>
    <col min="4" max="4" width="14.5703125" customWidth="1"/>
    <col min="5" max="5" width="10.85546875" customWidth="1"/>
    <col min="6" max="6" width="12" customWidth="1"/>
    <col min="7" max="9" width="9.28515625" bestFit="1" customWidth="1"/>
    <col min="10" max="10" width="10.7109375" customWidth="1"/>
    <col min="13" max="13" width="15" customWidth="1"/>
    <col min="14" max="14" width="10" bestFit="1" customWidth="1"/>
    <col min="15" max="15" width="11.7109375" customWidth="1"/>
    <col min="16" max="18" width="9.28515625" bestFit="1" customWidth="1"/>
    <col min="19" max="19" width="11.7109375" customWidth="1"/>
    <col min="20" max="20" width="11" customWidth="1"/>
    <col min="21" max="21" width="10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43"/>
      <c r="M2" s="43"/>
      <c r="N2" s="43"/>
      <c r="O2" s="44"/>
      <c r="P2" s="241" t="s">
        <v>186</v>
      </c>
      <c r="Q2" s="241"/>
      <c r="R2" s="241"/>
      <c r="S2" s="242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21" customHeight="1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3.25" customHeight="1" thickBot="1" x14ac:dyDescent="0.4">
      <c r="B5" s="425" t="s">
        <v>340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x14ac:dyDescent="0.25">
      <c r="A6" s="2" t="s">
        <v>4</v>
      </c>
      <c r="B6" s="426" t="s">
        <v>5</v>
      </c>
      <c r="C6" s="427"/>
      <c r="D6" s="428"/>
      <c r="E6" s="6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4" t="s">
        <v>11</v>
      </c>
      <c r="K6" s="426" t="s">
        <v>33</v>
      </c>
      <c r="L6" s="427"/>
      <c r="M6" s="428"/>
      <c r="N6" s="63" t="s">
        <v>6</v>
      </c>
      <c r="O6" s="3" t="s">
        <v>7</v>
      </c>
      <c r="P6" s="3" t="s">
        <v>8</v>
      </c>
      <c r="Q6" s="3" t="s">
        <v>9</v>
      </c>
      <c r="R6" s="3" t="s">
        <v>10</v>
      </c>
      <c r="S6" s="3" t="s">
        <v>11</v>
      </c>
    </row>
    <row r="7" spans="1:19" ht="19.5" customHeight="1" x14ac:dyDescent="0.25">
      <c r="A7" s="429" t="s">
        <v>13</v>
      </c>
      <c r="B7" s="430"/>
      <c r="C7" s="430"/>
      <c r="D7" s="430"/>
      <c r="E7" s="430"/>
      <c r="F7" s="430"/>
      <c r="G7" s="430"/>
      <c r="H7" s="430"/>
      <c r="I7" s="430"/>
      <c r="J7" s="431"/>
      <c r="K7" s="432" t="s">
        <v>13</v>
      </c>
      <c r="L7" s="433"/>
      <c r="M7" s="433"/>
      <c r="N7" s="433"/>
      <c r="O7" s="433"/>
      <c r="P7" s="433"/>
      <c r="Q7" s="433"/>
      <c r="R7" s="433"/>
      <c r="S7" s="434"/>
    </row>
    <row r="8" spans="1:19" ht="36" customHeight="1" x14ac:dyDescent="0.3">
      <c r="A8" s="8" t="s">
        <v>55</v>
      </c>
      <c r="B8" s="414" t="s">
        <v>171</v>
      </c>
      <c r="C8" s="414"/>
      <c r="D8" s="414"/>
      <c r="E8" s="9" t="s">
        <v>43</v>
      </c>
      <c r="F8" s="10" t="s">
        <v>42</v>
      </c>
      <c r="G8" s="19">
        <v>15.21</v>
      </c>
      <c r="H8" s="19">
        <v>20.46</v>
      </c>
      <c r="I8" s="19">
        <v>33.46</v>
      </c>
      <c r="J8" s="19">
        <v>392.55</v>
      </c>
      <c r="K8" s="414" t="s">
        <v>171</v>
      </c>
      <c r="L8" s="414"/>
      <c r="M8" s="414"/>
      <c r="N8" s="9" t="s">
        <v>43</v>
      </c>
      <c r="O8" s="10" t="s">
        <v>42</v>
      </c>
      <c r="P8" s="19">
        <v>15.21</v>
      </c>
      <c r="Q8" s="19">
        <v>20.46</v>
      </c>
      <c r="R8" s="19">
        <v>33.46</v>
      </c>
      <c r="S8" s="141">
        <v>392.55</v>
      </c>
    </row>
    <row r="9" spans="1:19" ht="29.25" customHeight="1" x14ac:dyDescent="0.3">
      <c r="A9" s="8">
        <v>493</v>
      </c>
      <c r="B9" s="444" t="s">
        <v>29</v>
      </c>
      <c r="C9" s="444"/>
      <c r="D9" s="444"/>
      <c r="E9" s="14" t="s">
        <v>23</v>
      </c>
      <c r="F9" s="15" t="s">
        <v>42</v>
      </c>
      <c r="G9" s="22">
        <v>0.1</v>
      </c>
      <c r="H9" s="22">
        <v>0</v>
      </c>
      <c r="I9" s="22">
        <v>15</v>
      </c>
      <c r="J9" s="22">
        <v>60</v>
      </c>
      <c r="K9" s="444" t="s">
        <v>29</v>
      </c>
      <c r="L9" s="444"/>
      <c r="M9" s="444"/>
      <c r="N9" s="14" t="s">
        <v>23</v>
      </c>
      <c r="O9" s="15" t="s">
        <v>42</v>
      </c>
      <c r="P9" s="22">
        <v>0.1</v>
      </c>
      <c r="Q9" s="22">
        <v>0</v>
      </c>
      <c r="R9" s="22">
        <v>15</v>
      </c>
      <c r="S9" s="61">
        <v>60</v>
      </c>
    </row>
    <row r="10" spans="1:19" ht="26.25" customHeight="1" x14ac:dyDescent="0.3">
      <c r="A10" s="8">
        <v>108</v>
      </c>
      <c r="B10" s="414" t="s">
        <v>21</v>
      </c>
      <c r="C10" s="414"/>
      <c r="D10" s="414"/>
      <c r="E10" s="9" t="s">
        <v>48</v>
      </c>
      <c r="F10" s="10" t="s">
        <v>42</v>
      </c>
      <c r="G10" s="27">
        <v>3.8</v>
      </c>
      <c r="H10" s="27">
        <v>0.4</v>
      </c>
      <c r="I10" s="27">
        <v>24.6</v>
      </c>
      <c r="J10" s="27">
        <v>117.5</v>
      </c>
      <c r="K10" s="414" t="s">
        <v>21</v>
      </c>
      <c r="L10" s="414"/>
      <c r="M10" s="414"/>
      <c r="N10" s="9" t="s">
        <v>48</v>
      </c>
      <c r="O10" s="10" t="s">
        <v>42</v>
      </c>
      <c r="P10" s="27">
        <v>3.8</v>
      </c>
      <c r="Q10" s="27">
        <v>0.4</v>
      </c>
      <c r="R10" s="27">
        <v>24.6</v>
      </c>
      <c r="S10" s="142">
        <v>117.5</v>
      </c>
    </row>
    <row r="11" spans="1:19" ht="18" customHeight="1" x14ac:dyDescent="0.35">
      <c r="A11" s="418" t="s">
        <v>14</v>
      </c>
      <c r="B11" s="419"/>
      <c r="C11" s="419"/>
      <c r="D11" s="420"/>
      <c r="E11" s="64">
        <f t="shared" ref="E11:J11" si="0">E8+E9+E10</f>
        <v>430</v>
      </c>
      <c r="F11" s="64">
        <f t="shared" si="0"/>
        <v>0</v>
      </c>
      <c r="G11" s="25">
        <f t="shared" si="0"/>
        <v>19.11</v>
      </c>
      <c r="H11" s="25">
        <f t="shared" si="0"/>
        <v>20.86</v>
      </c>
      <c r="I11" s="25">
        <f t="shared" si="0"/>
        <v>73.06</v>
      </c>
      <c r="J11" s="25">
        <f t="shared" si="0"/>
        <v>570.04999999999995</v>
      </c>
      <c r="K11" s="418" t="s">
        <v>14</v>
      </c>
      <c r="L11" s="419"/>
      <c r="M11" s="420"/>
      <c r="N11" s="64">
        <f t="shared" ref="N11:S11" si="1">N8+N9+N10</f>
        <v>430</v>
      </c>
      <c r="O11" s="64">
        <f t="shared" si="1"/>
        <v>0</v>
      </c>
      <c r="P11" s="16">
        <f t="shared" si="1"/>
        <v>19.11</v>
      </c>
      <c r="Q11" s="16">
        <f t="shared" si="1"/>
        <v>20.86</v>
      </c>
      <c r="R11" s="16">
        <f t="shared" si="1"/>
        <v>73.06</v>
      </c>
      <c r="S11" s="16">
        <f t="shared" si="1"/>
        <v>570.04999999999995</v>
      </c>
    </row>
    <row r="12" spans="1:19" ht="18.75" customHeight="1" thickBot="1" x14ac:dyDescent="0.35">
      <c r="A12" s="429" t="s">
        <v>15</v>
      </c>
      <c r="B12" s="430"/>
      <c r="C12" s="430"/>
      <c r="D12" s="430"/>
      <c r="E12" s="430"/>
      <c r="F12" s="430"/>
      <c r="G12" s="430"/>
      <c r="H12" s="430"/>
      <c r="I12" s="430"/>
      <c r="J12" s="431"/>
      <c r="K12" s="438" t="s">
        <v>15</v>
      </c>
      <c r="L12" s="438"/>
      <c r="M12" s="438"/>
      <c r="N12" s="438"/>
      <c r="O12" s="438"/>
      <c r="P12" s="438"/>
      <c r="Q12" s="438"/>
      <c r="R12" s="438"/>
      <c r="S12" s="438"/>
    </row>
    <row r="13" spans="1:19" ht="37.5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7.5" customHeight="1" x14ac:dyDescent="0.3">
      <c r="A14" s="13">
        <v>510</v>
      </c>
      <c r="B14" s="445" t="s">
        <v>228</v>
      </c>
      <c r="C14" s="446"/>
      <c r="D14" s="447"/>
      <c r="E14" s="14" t="s">
        <v>23</v>
      </c>
      <c r="F14" s="15" t="s">
        <v>341</v>
      </c>
      <c r="G14" s="22">
        <v>0.7</v>
      </c>
      <c r="H14" s="22">
        <v>0.3</v>
      </c>
      <c r="I14" s="22">
        <v>22.8</v>
      </c>
      <c r="J14" s="22">
        <v>97</v>
      </c>
      <c r="K14" s="445" t="s">
        <v>228</v>
      </c>
      <c r="L14" s="446"/>
      <c r="M14" s="447"/>
      <c r="N14" s="14" t="s">
        <v>23</v>
      </c>
      <c r="O14" s="15" t="s">
        <v>341</v>
      </c>
      <c r="P14" s="22">
        <v>0.7</v>
      </c>
      <c r="Q14" s="22">
        <v>0.3</v>
      </c>
      <c r="R14" s="22">
        <v>22.8</v>
      </c>
      <c r="S14" s="61">
        <v>97</v>
      </c>
    </row>
    <row r="15" spans="1:19" ht="26.25" customHeight="1" x14ac:dyDescent="0.35">
      <c r="A15" s="441" t="s">
        <v>14</v>
      </c>
      <c r="B15" s="442"/>
      <c r="C15" s="442"/>
      <c r="D15" s="443"/>
      <c r="E15" s="35">
        <f t="shared" ref="E15:J15" si="2">E13+E14</f>
        <v>230</v>
      </c>
      <c r="F15" s="36">
        <f t="shared" si="2"/>
        <v>42.25</v>
      </c>
      <c r="G15" s="42">
        <f t="shared" si="2"/>
        <v>4.8900000000000006</v>
      </c>
      <c r="H15" s="42">
        <f t="shared" si="2"/>
        <v>4.33</v>
      </c>
      <c r="I15" s="42">
        <f t="shared" si="2"/>
        <v>36.85</v>
      </c>
      <c r="J15" s="42">
        <f t="shared" si="2"/>
        <v>142.5</v>
      </c>
      <c r="K15" s="441" t="s">
        <v>14</v>
      </c>
      <c r="L15" s="442"/>
      <c r="M15" s="443"/>
      <c r="N15" s="35">
        <f t="shared" ref="N15:S15" si="3">N13+N14</f>
        <v>230</v>
      </c>
      <c r="O15" s="36">
        <f t="shared" si="3"/>
        <v>42.25</v>
      </c>
      <c r="P15" s="42">
        <f t="shared" si="3"/>
        <v>4.8900000000000006</v>
      </c>
      <c r="Q15" s="42">
        <f t="shared" si="3"/>
        <v>4.33</v>
      </c>
      <c r="R15" s="42">
        <f t="shared" si="3"/>
        <v>36.85</v>
      </c>
      <c r="S15" s="42">
        <f t="shared" si="3"/>
        <v>142.5</v>
      </c>
    </row>
    <row r="16" spans="1:19" ht="19.5" thickBot="1" x14ac:dyDescent="0.35">
      <c r="A16" s="429" t="s">
        <v>16</v>
      </c>
      <c r="B16" s="430"/>
      <c r="C16" s="430"/>
      <c r="D16" s="430"/>
      <c r="E16" s="430"/>
      <c r="F16" s="430"/>
      <c r="G16" s="430"/>
      <c r="H16" s="430"/>
      <c r="I16" s="430"/>
      <c r="J16" s="431"/>
      <c r="K16" s="418" t="s">
        <v>16</v>
      </c>
      <c r="L16" s="419"/>
      <c r="M16" s="419"/>
      <c r="N16" s="419"/>
      <c r="O16" s="419"/>
      <c r="P16" s="419"/>
      <c r="Q16" s="419"/>
      <c r="R16" s="419"/>
      <c r="S16" s="420"/>
    </row>
    <row r="17" spans="1:21" ht="52.5" customHeight="1" x14ac:dyDescent="0.3">
      <c r="A17" s="148">
        <v>66</v>
      </c>
      <c r="B17" s="481" t="s">
        <v>163</v>
      </c>
      <c r="C17" s="481"/>
      <c r="D17" s="481"/>
      <c r="E17" s="149" t="s">
        <v>26</v>
      </c>
      <c r="F17" s="150" t="s">
        <v>342</v>
      </c>
      <c r="G17" s="151">
        <v>1.7</v>
      </c>
      <c r="H17" s="151">
        <v>5.3</v>
      </c>
      <c r="I17" s="151">
        <v>10.5</v>
      </c>
      <c r="J17" s="151">
        <v>96</v>
      </c>
      <c r="K17" s="481" t="s">
        <v>163</v>
      </c>
      <c r="L17" s="481"/>
      <c r="M17" s="481"/>
      <c r="N17" s="149" t="s">
        <v>26</v>
      </c>
      <c r="O17" s="150" t="s">
        <v>342</v>
      </c>
      <c r="P17" s="151">
        <v>1.7</v>
      </c>
      <c r="Q17" s="151">
        <v>5.3</v>
      </c>
      <c r="R17" s="151">
        <v>10.5</v>
      </c>
      <c r="S17" s="152">
        <v>96</v>
      </c>
    </row>
    <row r="18" spans="1:21" ht="61.5" customHeight="1" x14ac:dyDescent="0.3">
      <c r="A18" s="13">
        <v>134</v>
      </c>
      <c r="B18" s="445" t="s">
        <v>265</v>
      </c>
      <c r="C18" s="446"/>
      <c r="D18" s="447"/>
      <c r="E18" s="14" t="s">
        <v>38</v>
      </c>
      <c r="F18" s="15" t="s">
        <v>220</v>
      </c>
      <c r="G18" s="49">
        <v>3.61</v>
      </c>
      <c r="H18" s="49">
        <v>2.19</v>
      </c>
      <c r="I18" s="49">
        <v>38.79</v>
      </c>
      <c r="J18" s="49">
        <v>232.11</v>
      </c>
      <c r="K18" s="445" t="s">
        <v>265</v>
      </c>
      <c r="L18" s="446"/>
      <c r="M18" s="447"/>
      <c r="N18" s="14" t="s">
        <v>38</v>
      </c>
      <c r="O18" s="15" t="s">
        <v>220</v>
      </c>
      <c r="P18" s="49">
        <v>3.61</v>
      </c>
      <c r="Q18" s="49">
        <v>2.19</v>
      </c>
      <c r="R18" s="49">
        <v>38.79</v>
      </c>
      <c r="S18" s="49">
        <v>232.11</v>
      </c>
    </row>
    <row r="19" spans="1:21" ht="48.75" customHeight="1" x14ac:dyDescent="0.3">
      <c r="A19" s="8">
        <v>369</v>
      </c>
      <c r="B19" s="414" t="s">
        <v>184</v>
      </c>
      <c r="C19" s="414"/>
      <c r="D19" s="414"/>
      <c r="E19" s="9" t="s">
        <v>43</v>
      </c>
      <c r="F19" s="10" t="s">
        <v>235</v>
      </c>
      <c r="G19" s="19">
        <v>19.57</v>
      </c>
      <c r="H19" s="19">
        <v>18.98</v>
      </c>
      <c r="I19" s="19">
        <v>13.58</v>
      </c>
      <c r="J19" s="141">
        <v>310.10000000000002</v>
      </c>
      <c r="K19" s="414" t="s">
        <v>184</v>
      </c>
      <c r="L19" s="414"/>
      <c r="M19" s="414"/>
      <c r="N19" s="9" t="s">
        <v>43</v>
      </c>
      <c r="O19" s="10" t="s">
        <v>235</v>
      </c>
      <c r="P19" s="19">
        <v>19.57</v>
      </c>
      <c r="Q19" s="19">
        <v>18.98</v>
      </c>
      <c r="R19" s="19">
        <v>13.58</v>
      </c>
      <c r="S19" s="141">
        <v>310.10000000000002</v>
      </c>
    </row>
    <row r="20" spans="1:21" ht="49.5" hidden="1" customHeight="1" x14ac:dyDescent="0.3">
      <c r="A20" s="18"/>
      <c r="B20" s="440"/>
      <c r="C20" s="440"/>
      <c r="D20" s="440"/>
      <c r="E20" s="20"/>
      <c r="F20" s="21"/>
      <c r="G20" s="46"/>
      <c r="H20" s="46"/>
      <c r="I20" s="46"/>
      <c r="J20" s="177"/>
      <c r="K20" s="440"/>
      <c r="L20" s="440"/>
      <c r="M20" s="440"/>
      <c r="N20" s="20"/>
      <c r="O20" s="21"/>
      <c r="P20" s="46"/>
      <c r="Q20" s="46"/>
      <c r="R20" s="46"/>
      <c r="S20" s="177"/>
    </row>
    <row r="21" spans="1:21" ht="45" customHeight="1" x14ac:dyDescent="0.3">
      <c r="A21" s="18">
        <v>518</v>
      </c>
      <c r="B21" s="440" t="s">
        <v>314</v>
      </c>
      <c r="C21" s="440"/>
      <c r="D21" s="440"/>
      <c r="E21" s="20" t="s">
        <v>23</v>
      </c>
      <c r="F21" s="21" t="s">
        <v>313</v>
      </c>
      <c r="G21" s="46">
        <v>10</v>
      </c>
      <c r="H21" s="46">
        <v>6.4</v>
      </c>
      <c r="I21" s="46">
        <v>17</v>
      </c>
      <c r="J21" s="46">
        <v>174</v>
      </c>
      <c r="K21" s="440" t="s">
        <v>88</v>
      </c>
      <c r="L21" s="440"/>
      <c r="M21" s="440"/>
      <c r="N21" s="20" t="s">
        <v>23</v>
      </c>
      <c r="O21" s="21" t="s">
        <v>313</v>
      </c>
      <c r="P21" s="46">
        <v>10</v>
      </c>
      <c r="Q21" s="46">
        <v>6.4</v>
      </c>
      <c r="R21" s="46">
        <v>17</v>
      </c>
      <c r="S21" s="46">
        <v>174</v>
      </c>
    </row>
    <row r="22" spans="1:21" ht="42.75" customHeight="1" x14ac:dyDescent="0.3">
      <c r="A22" s="8">
        <v>108</v>
      </c>
      <c r="B22" s="415" t="s">
        <v>21</v>
      </c>
      <c r="C22" s="416"/>
      <c r="D22" s="417"/>
      <c r="E22" s="9" t="s">
        <v>48</v>
      </c>
      <c r="F22" s="10" t="s">
        <v>321</v>
      </c>
      <c r="G22" s="27">
        <v>3.8</v>
      </c>
      <c r="H22" s="27">
        <v>0.4</v>
      </c>
      <c r="I22" s="27">
        <v>24.6</v>
      </c>
      <c r="J22" s="27">
        <v>117.5</v>
      </c>
      <c r="K22" s="415" t="s">
        <v>21</v>
      </c>
      <c r="L22" s="416"/>
      <c r="M22" s="417"/>
      <c r="N22" s="9" t="s">
        <v>48</v>
      </c>
      <c r="O22" s="10" t="s">
        <v>321</v>
      </c>
      <c r="P22" s="27">
        <v>3.8</v>
      </c>
      <c r="Q22" s="27">
        <v>0.4</v>
      </c>
      <c r="R22" s="27">
        <v>24.6</v>
      </c>
      <c r="S22" s="142">
        <v>117.5</v>
      </c>
    </row>
    <row r="23" spans="1:21" ht="39" customHeight="1" x14ac:dyDescent="0.3">
      <c r="A23" s="8">
        <v>109</v>
      </c>
      <c r="B23" s="415" t="s">
        <v>53</v>
      </c>
      <c r="C23" s="416"/>
      <c r="D23" s="417"/>
      <c r="E23" s="9" t="s">
        <v>41</v>
      </c>
      <c r="F23" s="10" t="s">
        <v>322</v>
      </c>
      <c r="G23" s="24">
        <v>1.98</v>
      </c>
      <c r="H23" s="27">
        <v>0.36</v>
      </c>
      <c r="I23" s="27">
        <v>10.02</v>
      </c>
      <c r="J23" s="27">
        <v>52.2</v>
      </c>
      <c r="K23" s="415" t="s">
        <v>53</v>
      </c>
      <c r="L23" s="416"/>
      <c r="M23" s="417"/>
      <c r="N23" s="9" t="s">
        <v>41</v>
      </c>
      <c r="O23" s="10" t="s">
        <v>322</v>
      </c>
      <c r="P23" s="24">
        <v>1.98</v>
      </c>
      <c r="Q23" s="27">
        <v>0.36</v>
      </c>
      <c r="R23" s="27">
        <v>10.02</v>
      </c>
      <c r="S23" s="142">
        <v>52.2</v>
      </c>
    </row>
    <row r="24" spans="1:21" ht="20.25" customHeight="1" x14ac:dyDescent="0.3">
      <c r="A24" s="8"/>
      <c r="B24" s="415"/>
      <c r="C24" s="416"/>
      <c r="D24" s="417"/>
      <c r="E24" s="9"/>
      <c r="F24" s="10"/>
      <c r="G24" s="24"/>
      <c r="H24" s="27"/>
      <c r="I24" s="27"/>
      <c r="J24" s="27"/>
      <c r="K24" s="415"/>
      <c r="L24" s="416"/>
      <c r="M24" s="417"/>
      <c r="N24" s="9"/>
      <c r="O24" s="10"/>
      <c r="P24" s="24"/>
      <c r="Q24" s="27"/>
      <c r="R24" s="27"/>
      <c r="S24" s="27"/>
    </row>
    <row r="25" spans="1:21" ht="18" customHeight="1" x14ac:dyDescent="0.25">
      <c r="A25" s="5"/>
      <c r="B25" s="448"/>
      <c r="C25" s="449"/>
      <c r="D25" s="450"/>
      <c r="E25" s="5"/>
      <c r="F25" s="33"/>
      <c r="G25" s="26"/>
      <c r="H25" s="26"/>
      <c r="I25" s="26"/>
      <c r="J25" s="26"/>
      <c r="K25" s="448"/>
      <c r="L25" s="449"/>
      <c r="M25" s="450"/>
      <c r="N25" s="5"/>
      <c r="O25" s="5"/>
      <c r="P25" s="28"/>
      <c r="Q25" s="28"/>
      <c r="R25" s="28"/>
      <c r="S25" s="28"/>
      <c r="T25" s="55">
        <f>F15+F26</f>
        <v>200.5</v>
      </c>
    </row>
    <row r="26" spans="1:21" ht="21" customHeight="1" x14ac:dyDescent="0.35">
      <c r="A26" s="418" t="s">
        <v>14</v>
      </c>
      <c r="B26" s="419"/>
      <c r="C26" s="419"/>
      <c r="D26" s="420"/>
      <c r="E26" s="145">
        <f t="shared" ref="E26:J26" si="4">E17+E18+E19+E20+E21+E22+E23+E24+E25</f>
        <v>810</v>
      </c>
      <c r="F26" s="36">
        <f t="shared" si="4"/>
        <v>158.25</v>
      </c>
      <c r="G26" s="25">
        <f t="shared" si="4"/>
        <v>40.659999999999989</v>
      </c>
      <c r="H26" s="25">
        <f t="shared" si="4"/>
        <v>33.629999999999995</v>
      </c>
      <c r="I26" s="25">
        <f t="shared" si="4"/>
        <v>114.49</v>
      </c>
      <c r="J26" s="25">
        <f t="shared" si="4"/>
        <v>981.91000000000008</v>
      </c>
      <c r="K26" s="418" t="s">
        <v>14</v>
      </c>
      <c r="L26" s="419"/>
      <c r="M26" s="420"/>
      <c r="N26" s="145">
        <f t="shared" ref="N26:S26" si="5">N17+N18+N19+N20+N21+N22+N23+N24+N25</f>
        <v>810</v>
      </c>
      <c r="O26" s="34">
        <f t="shared" si="5"/>
        <v>158.25</v>
      </c>
      <c r="P26" s="29">
        <f t="shared" si="5"/>
        <v>40.659999999999989</v>
      </c>
      <c r="Q26" s="29">
        <f t="shared" si="5"/>
        <v>33.629999999999995</v>
      </c>
      <c r="R26" s="29">
        <f t="shared" si="5"/>
        <v>114.49</v>
      </c>
      <c r="S26" s="29">
        <f t="shared" si="5"/>
        <v>981.91000000000008</v>
      </c>
      <c r="T26" s="55">
        <f>O15+O26</f>
        <v>200.5</v>
      </c>
      <c r="U26" s="55"/>
    </row>
    <row r="27" spans="1:21" ht="18.75" customHeight="1" x14ac:dyDescent="0.3">
      <c r="A27" s="429" t="s">
        <v>17</v>
      </c>
      <c r="B27" s="430"/>
      <c r="C27" s="430"/>
      <c r="D27" s="430"/>
      <c r="E27" s="430"/>
      <c r="F27" s="430"/>
      <c r="G27" s="430"/>
      <c r="H27" s="430"/>
      <c r="I27" s="430"/>
      <c r="J27" s="431"/>
      <c r="K27" s="438" t="s">
        <v>17</v>
      </c>
      <c r="L27" s="438"/>
      <c r="M27" s="438"/>
      <c r="N27" s="438"/>
      <c r="O27" s="438"/>
      <c r="P27" s="438"/>
      <c r="Q27" s="438"/>
      <c r="R27" s="438"/>
      <c r="S27" s="438"/>
    </row>
    <row r="28" spans="1:21" ht="51" customHeight="1" x14ac:dyDescent="0.3">
      <c r="A28" s="17">
        <v>429</v>
      </c>
      <c r="B28" s="414" t="s">
        <v>27</v>
      </c>
      <c r="C28" s="414"/>
      <c r="D28" s="414"/>
      <c r="E28" s="9" t="s">
        <v>43</v>
      </c>
      <c r="F28" s="10" t="s">
        <v>328</v>
      </c>
      <c r="G28" s="19">
        <v>3.78</v>
      </c>
      <c r="H28" s="19">
        <v>7.92</v>
      </c>
      <c r="I28" s="19">
        <v>19.62</v>
      </c>
      <c r="J28" s="19">
        <v>165.6</v>
      </c>
      <c r="K28" s="414" t="s">
        <v>27</v>
      </c>
      <c r="L28" s="414"/>
      <c r="M28" s="414"/>
      <c r="N28" s="9" t="s">
        <v>43</v>
      </c>
      <c r="O28" s="10" t="s">
        <v>328</v>
      </c>
      <c r="P28" s="19">
        <v>3.78</v>
      </c>
      <c r="Q28" s="19">
        <v>7.92</v>
      </c>
      <c r="R28" s="19">
        <v>19.62</v>
      </c>
      <c r="S28" s="19">
        <v>165.6</v>
      </c>
    </row>
    <row r="29" spans="1:21" ht="56.25" customHeight="1" x14ac:dyDescent="0.3">
      <c r="A29" s="13">
        <v>392</v>
      </c>
      <c r="B29" s="445" t="s">
        <v>40</v>
      </c>
      <c r="C29" s="446"/>
      <c r="D29" s="447"/>
      <c r="E29" s="20" t="s">
        <v>26</v>
      </c>
      <c r="F29" s="21" t="s">
        <v>203</v>
      </c>
      <c r="G29" s="46">
        <v>14.27</v>
      </c>
      <c r="H29" s="46">
        <v>12.4</v>
      </c>
      <c r="I29" s="46">
        <v>9.2899999999999991</v>
      </c>
      <c r="J29" s="46">
        <v>198.67</v>
      </c>
      <c r="K29" s="445" t="s">
        <v>40</v>
      </c>
      <c r="L29" s="446"/>
      <c r="M29" s="447"/>
      <c r="N29" s="20" t="s">
        <v>26</v>
      </c>
      <c r="O29" s="21" t="s">
        <v>203</v>
      </c>
      <c r="P29" s="46">
        <v>14.27</v>
      </c>
      <c r="Q29" s="46">
        <v>12.4</v>
      </c>
      <c r="R29" s="46">
        <v>9.2899999999999991</v>
      </c>
      <c r="S29" s="46">
        <v>198.67</v>
      </c>
      <c r="U29" s="66"/>
    </row>
    <row r="30" spans="1:21" ht="42.7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22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22">
        <v>60</v>
      </c>
      <c r="U30" s="66"/>
    </row>
    <row r="31" spans="1:21" ht="42.7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42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42</v>
      </c>
      <c r="P31" s="27">
        <v>3.8</v>
      </c>
      <c r="Q31" s="27">
        <v>0.4</v>
      </c>
      <c r="R31" s="27">
        <v>24.6</v>
      </c>
      <c r="S31" s="27">
        <v>117.5</v>
      </c>
    </row>
    <row r="32" spans="1:21" ht="40.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42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42</v>
      </c>
      <c r="P32" s="24">
        <v>1.98</v>
      </c>
      <c r="Q32" s="27">
        <v>0.36</v>
      </c>
      <c r="R32" s="27">
        <v>10.02</v>
      </c>
      <c r="S32" s="27">
        <v>52.2</v>
      </c>
    </row>
    <row r="33" spans="1:19" ht="13.5" customHeight="1" x14ac:dyDescent="0.3">
      <c r="A33" s="11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30"/>
    </row>
    <row r="34" spans="1:19" ht="12.7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27"/>
    </row>
    <row r="35" spans="1:19" ht="10.5" customHeight="1" x14ac:dyDescent="0.25">
      <c r="A35" s="5"/>
      <c r="B35" s="448"/>
      <c r="C35" s="449"/>
      <c r="D35" s="450"/>
      <c r="E35" s="5"/>
      <c r="F35" s="5"/>
      <c r="G35" s="28"/>
      <c r="H35" s="28"/>
      <c r="I35" s="28"/>
      <c r="J35" s="28"/>
      <c r="K35" s="448"/>
      <c r="L35" s="449"/>
      <c r="M35" s="450"/>
      <c r="N35" s="153"/>
      <c r="O35" s="60"/>
      <c r="P35" s="26"/>
      <c r="Q35" s="26"/>
      <c r="R35" s="26"/>
      <c r="S35" s="26"/>
    </row>
    <row r="36" spans="1:19" ht="36" customHeight="1" x14ac:dyDescent="0.35">
      <c r="A36" s="418" t="s">
        <v>14</v>
      </c>
      <c r="B36" s="419"/>
      <c r="C36" s="419"/>
      <c r="D36" s="420"/>
      <c r="E36" s="64">
        <f t="shared" ref="E36:J36" si="6">E28+E31+E32+E33+E34+E35</f>
        <v>260</v>
      </c>
      <c r="F36" s="36">
        <f>F28+F29+F30+F31+F32+F33</f>
        <v>53.570000000000007</v>
      </c>
      <c r="G36" s="29">
        <f t="shared" si="6"/>
        <v>9.56</v>
      </c>
      <c r="H36" s="29">
        <f t="shared" si="6"/>
        <v>8.68</v>
      </c>
      <c r="I36" s="29">
        <f t="shared" si="6"/>
        <v>54.239999999999995</v>
      </c>
      <c r="J36" s="29">
        <f t="shared" si="6"/>
        <v>335.3</v>
      </c>
      <c r="K36" s="418" t="s">
        <v>14</v>
      </c>
      <c r="L36" s="419"/>
      <c r="M36" s="420"/>
      <c r="N36" s="64">
        <f t="shared" ref="N36:S36" si="7">N28+N31+N32+N33+N34+N35</f>
        <v>260</v>
      </c>
      <c r="O36" s="36">
        <f>O28+O29+O30+O31+O32+O33</f>
        <v>53.570000000000007</v>
      </c>
      <c r="P36" s="25">
        <f t="shared" si="7"/>
        <v>9.56</v>
      </c>
      <c r="Q36" s="25">
        <f t="shared" si="7"/>
        <v>8.68</v>
      </c>
      <c r="R36" s="25">
        <f t="shared" si="7"/>
        <v>54.239999999999995</v>
      </c>
      <c r="S36" s="25">
        <f t="shared" si="7"/>
        <v>335.3</v>
      </c>
    </row>
    <row r="37" spans="1:19" ht="36" customHeight="1" x14ac:dyDescent="0.3">
      <c r="A37" s="409" t="s">
        <v>18</v>
      </c>
      <c r="B37" s="410"/>
      <c r="C37" s="410"/>
      <c r="D37" s="410"/>
      <c r="E37" s="410"/>
      <c r="F37" s="410"/>
      <c r="G37" s="410"/>
      <c r="H37" s="410"/>
      <c r="I37" s="410"/>
      <c r="J37" s="411"/>
      <c r="K37" s="412" t="s">
        <v>18</v>
      </c>
      <c r="L37" s="413"/>
      <c r="M37" s="413"/>
      <c r="N37" s="413"/>
      <c r="O37" s="413"/>
      <c r="P37" s="413"/>
      <c r="Q37" s="413"/>
      <c r="R37" s="413"/>
      <c r="S37" s="413"/>
    </row>
    <row r="38" spans="1:19" ht="40.5" customHeight="1" x14ac:dyDescent="0.3">
      <c r="A38" s="8">
        <v>515</v>
      </c>
      <c r="B38" s="445" t="s">
        <v>70</v>
      </c>
      <c r="C38" s="446"/>
      <c r="D38" s="447"/>
      <c r="E38" s="14" t="s">
        <v>23</v>
      </c>
      <c r="F38" s="39">
        <v>21.9</v>
      </c>
      <c r="G38" s="22">
        <v>5.22</v>
      </c>
      <c r="H38" s="22">
        <v>4.5</v>
      </c>
      <c r="I38" s="22">
        <v>8.64</v>
      </c>
      <c r="J38" s="27">
        <v>95.4</v>
      </c>
      <c r="K38" s="445" t="s">
        <v>70</v>
      </c>
      <c r="L38" s="446"/>
      <c r="M38" s="447"/>
      <c r="N38" s="14" t="s">
        <v>23</v>
      </c>
      <c r="O38" s="39">
        <v>21.9</v>
      </c>
      <c r="P38" s="22">
        <v>5.22</v>
      </c>
      <c r="Q38" s="22">
        <v>4.5</v>
      </c>
      <c r="R38" s="61">
        <v>8.64</v>
      </c>
      <c r="S38" s="27">
        <v>95.4</v>
      </c>
    </row>
    <row r="39" spans="1:19" ht="51" customHeight="1" x14ac:dyDescent="0.3">
      <c r="A39" s="62">
        <v>542</v>
      </c>
      <c r="B39" s="414" t="s">
        <v>71</v>
      </c>
      <c r="C39" s="414"/>
      <c r="D39" s="414"/>
      <c r="E39" s="9" t="s">
        <v>26</v>
      </c>
      <c r="F39" s="10" t="s">
        <v>202</v>
      </c>
      <c r="G39" s="40" t="s">
        <v>44</v>
      </c>
      <c r="H39" s="19">
        <v>3.2</v>
      </c>
      <c r="I39" s="19">
        <v>36.6</v>
      </c>
      <c r="J39" s="19">
        <v>190</v>
      </c>
      <c r="K39" s="414" t="s">
        <v>71</v>
      </c>
      <c r="L39" s="414"/>
      <c r="M39" s="414"/>
      <c r="N39" s="9" t="s">
        <v>26</v>
      </c>
      <c r="O39" s="10" t="s">
        <v>202</v>
      </c>
      <c r="P39" s="40" t="s">
        <v>44</v>
      </c>
      <c r="Q39" s="19">
        <v>3.2</v>
      </c>
      <c r="R39" s="19">
        <v>36.6</v>
      </c>
      <c r="S39" s="19">
        <v>190</v>
      </c>
    </row>
    <row r="40" spans="1:19" ht="28.5" customHeight="1" x14ac:dyDescent="0.3">
      <c r="A40" s="8"/>
      <c r="B40" s="415"/>
      <c r="C40" s="416"/>
      <c r="D40" s="417"/>
      <c r="E40" s="9"/>
      <c r="F40" s="10"/>
      <c r="G40" s="27"/>
      <c r="H40" s="27"/>
      <c r="I40" s="27"/>
      <c r="J40" s="27"/>
      <c r="K40" s="415"/>
      <c r="L40" s="416"/>
      <c r="M40" s="417"/>
      <c r="N40" s="9"/>
      <c r="O40" s="10"/>
      <c r="P40" s="27"/>
      <c r="Q40" s="27"/>
      <c r="R40" s="27"/>
      <c r="S40" s="27"/>
    </row>
    <row r="41" spans="1:19" ht="27.75" customHeight="1" x14ac:dyDescent="0.35">
      <c r="A41" s="418" t="s">
        <v>14</v>
      </c>
      <c r="B41" s="419"/>
      <c r="C41" s="419"/>
      <c r="D41" s="420"/>
      <c r="E41" s="64">
        <f t="shared" ref="E41:J41" si="8">E38+E40</f>
        <v>200</v>
      </c>
      <c r="F41" s="36">
        <f>F38+F39+F40</f>
        <v>46.9</v>
      </c>
      <c r="G41" s="25">
        <f t="shared" si="8"/>
        <v>5.22</v>
      </c>
      <c r="H41" s="25">
        <f t="shared" si="8"/>
        <v>4.5</v>
      </c>
      <c r="I41" s="25">
        <f t="shared" si="8"/>
        <v>8.64</v>
      </c>
      <c r="J41" s="25">
        <f t="shared" si="8"/>
        <v>95.4</v>
      </c>
      <c r="K41" s="418" t="s">
        <v>14</v>
      </c>
      <c r="L41" s="419"/>
      <c r="M41" s="420"/>
      <c r="N41" s="64">
        <f t="shared" ref="N41:S41" si="9">N38+N40</f>
        <v>200</v>
      </c>
      <c r="O41" s="36">
        <f>O38+O39+O40</f>
        <v>46.9</v>
      </c>
      <c r="P41" s="25">
        <f t="shared" si="9"/>
        <v>5.22</v>
      </c>
      <c r="Q41" s="25">
        <f t="shared" si="9"/>
        <v>4.5</v>
      </c>
      <c r="R41" s="25">
        <f t="shared" si="9"/>
        <v>8.64</v>
      </c>
      <c r="S41" s="25">
        <f t="shared" si="9"/>
        <v>95.4</v>
      </c>
    </row>
    <row r="42" spans="1:19" ht="23.25" x14ac:dyDescent="0.35">
      <c r="A42" s="406" t="s">
        <v>14</v>
      </c>
      <c r="B42" s="407"/>
      <c r="C42" s="407"/>
      <c r="D42" s="408"/>
      <c r="E42" s="7">
        <f>E11+E15+E26+E36+E41</f>
        <v>1930</v>
      </c>
      <c r="F42" s="31">
        <f>F11+F15+F26+F36+F41</f>
        <v>300.96999999999997</v>
      </c>
      <c r="G42" s="7"/>
      <c r="H42" s="7"/>
      <c r="I42" s="7"/>
      <c r="J42" s="7"/>
      <c r="K42" s="406" t="s">
        <v>14</v>
      </c>
      <c r="L42" s="407"/>
      <c r="M42" s="408"/>
      <c r="N42" s="7">
        <f>N11+N15+N26+N36+N41</f>
        <v>1930</v>
      </c>
      <c r="O42" s="31">
        <f>O11+O15+O26+O36+O41</f>
        <v>300.96999999999997</v>
      </c>
      <c r="P42" s="7"/>
      <c r="Q42" s="7"/>
      <c r="R42" s="7"/>
      <c r="S42" s="7"/>
    </row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K36:M36"/>
    <mergeCell ref="B38:D38"/>
    <mergeCell ref="K38:M38"/>
    <mergeCell ref="B35:D35"/>
    <mergeCell ref="A36:D36"/>
    <mergeCell ref="K35:M35"/>
    <mergeCell ref="B32:D32"/>
    <mergeCell ref="K32:M32"/>
    <mergeCell ref="B33:D33"/>
    <mergeCell ref="K34:M34"/>
    <mergeCell ref="B34:D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A42:D42"/>
    <mergeCell ref="K42:M42"/>
    <mergeCell ref="A37:J37"/>
    <mergeCell ref="K37:S37"/>
    <mergeCell ref="B39:D39"/>
    <mergeCell ref="B40:D40"/>
    <mergeCell ref="A41:D41"/>
    <mergeCell ref="K41:M41"/>
    <mergeCell ref="K39:M39"/>
    <mergeCell ref="K40:M40"/>
  </mergeCells>
  <pageMargins left="0" right="0" top="0" bottom="0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opLeftCell="A16" workbookViewId="0">
      <selection sqref="A1:V44"/>
    </sheetView>
  </sheetViews>
  <sheetFormatPr defaultRowHeight="15" x14ac:dyDescent="0.25"/>
  <cols>
    <col min="4" max="4" width="13.5703125" customWidth="1"/>
    <col min="5" max="5" width="10.85546875" customWidth="1"/>
    <col min="6" max="6" width="14" customWidth="1"/>
    <col min="10" max="10" width="11.42578125" customWidth="1"/>
    <col min="13" max="13" width="14.7109375" customWidth="1"/>
    <col min="14" max="14" width="11.5703125" customWidth="1"/>
    <col min="15" max="15" width="11" customWidth="1"/>
    <col min="19" max="19" width="11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264"/>
      <c r="M2" s="264"/>
      <c r="N2" s="264"/>
      <c r="O2" s="265"/>
      <c r="P2" s="264" t="s">
        <v>186</v>
      </c>
      <c r="Q2" s="264"/>
      <c r="R2" s="264"/>
      <c r="S2" s="265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293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543"/>
      <c r="D6" s="544"/>
      <c r="E6" s="266" t="s">
        <v>6</v>
      </c>
      <c r="F6" s="216" t="s">
        <v>7</v>
      </c>
      <c r="G6" s="216" t="s">
        <v>8</v>
      </c>
      <c r="H6" s="216" t="s">
        <v>9</v>
      </c>
      <c r="I6" s="216" t="s">
        <v>10</v>
      </c>
      <c r="J6" s="217" t="s">
        <v>11</v>
      </c>
      <c r="K6" s="491" t="s">
        <v>33</v>
      </c>
      <c r="L6" s="543"/>
      <c r="M6" s="544"/>
      <c r="N6" s="266" t="s">
        <v>6</v>
      </c>
      <c r="O6" s="216" t="s">
        <v>7</v>
      </c>
      <c r="P6" s="216" t="s">
        <v>8</v>
      </c>
      <c r="Q6" s="216" t="s">
        <v>9</v>
      </c>
      <c r="R6" s="216" t="s">
        <v>10</v>
      </c>
      <c r="S6" s="218" t="s">
        <v>11</v>
      </c>
    </row>
    <row r="7" spans="1:19" ht="24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27.75" customHeight="1" x14ac:dyDescent="0.3">
      <c r="A8" s="165"/>
      <c r="B8" s="439"/>
      <c r="C8" s="439"/>
      <c r="D8" s="439"/>
      <c r="E8" s="154"/>
      <c r="F8" s="155"/>
      <c r="G8" s="166"/>
      <c r="H8" s="166"/>
      <c r="I8" s="166"/>
      <c r="J8" s="166"/>
      <c r="K8" s="439"/>
      <c r="L8" s="439"/>
      <c r="M8" s="439"/>
      <c r="N8" s="154"/>
      <c r="O8" s="155"/>
      <c r="P8" s="166"/>
      <c r="Q8" s="166"/>
      <c r="R8" s="166"/>
      <c r="S8" s="167"/>
    </row>
    <row r="9" spans="1:19" ht="27.75" customHeight="1" x14ac:dyDescent="0.3">
      <c r="A9" s="184"/>
      <c r="B9" s="435"/>
      <c r="C9" s="436"/>
      <c r="D9" s="437"/>
      <c r="E9" s="12"/>
      <c r="F9" s="47"/>
      <c r="G9" s="41"/>
      <c r="H9" s="41"/>
      <c r="I9" s="41"/>
      <c r="J9" s="41"/>
      <c r="K9" s="435"/>
      <c r="L9" s="436"/>
      <c r="M9" s="437"/>
      <c r="N9" s="12"/>
      <c r="O9" s="47"/>
      <c r="P9" s="41"/>
      <c r="Q9" s="41"/>
      <c r="R9" s="41"/>
      <c r="S9" s="212"/>
    </row>
    <row r="10" spans="1:19" ht="27" customHeight="1" thickBot="1" x14ac:dyDescent="0.35">
      <c r="A10" s="193"/>
      <c r="B10" s="469"/>
      <c r="C10" s="470"/>
      <c r="D10" s="471"/>
      <c r="E10" s="194"/>
      <c r="F10" s="195"/>
      <c r="G10" s="234"/>
      <c r="H10" s="234"/>
      <c r="I10" s="234"/>
      <c r="J10" s="234"/>
      <c r="K10" s="469"/>
      <c r="L10" s="470"/>
      <c r="M10" s="471"/>
      <c r="N10" s="194"/>
      <c r="O10" s="235"/>
      <c r="P10" s="234"/>
      <c r="Q10" s="234"/>
      <c r="R10" s="234"/>
      <c r="S10" s="236"/>
    </row>
    <row r="11" spans="1:19" ht="23.25" customHeight="1" thickBot="1" x14ac:dyDescent="0.4">
      <c r="A11" s="452" t="s">
        <v>14</v>
      </c>
      <c r="B11" s="453"/>
      <c r="C11" s="453"/>
      <c r="D11" s="454"/>
      <c r="E11" s="172">
        <f t="shared" ref="E11:J11" si="0">E8+E9+E10</f>
        <v>0</v>
      </c>
      <c r="F11" s="172">
        <f t="shared" si="0"/>
        <v>0</v>
      </c>
      <c r="G11" s="173">
        <f t="shared" si="0"/>
        <v>0</v>
      </c>
      <c r="H11" s="173">
        <f t="shared" si="0"/>
        <v>0</v>
      </c>
      <c r="I11" s="173">
        <f t="shared" si="0"/>
        <v>0</v>
      </c>
      <c r="J11" s="173">
        <f t="shared" si="0"/>
        <v>0</v>
      </c>
      <c r="K11" s="455" t="s">
        <v>14</v>
      </c>
      <c r="L11" s="453"/>
      <c r="M11" s="454"/>
      <c r="N11" s="172">
        <f t="shared" ref="N11:S11" si="1">N8+N9+N10</f>
        <v>0</v>
      </c>
      <c r="O11" s="172">
        <f t="shared" si="1"/>
        <v>0</v>
      </c>
      <c r="P11" s="224">
        <f t="shared" si="1"/>
        <v>0</v>
      </c>
      <c r="Q11" s="224">
        <f t="shared" si="1"/>
        <v>0</v>
      </c>
      <c r="R11" s="224">
        <f t="shared" si="1"/>
        <v>0</v>
      </c>
      <c r="S11" s="225">
        <f t="shared" si="1"/>
        <v>0</v>
      </c>
    </row>
    <row r="12" spans="1:19" ht="35.25" customHeight="1" thickBot="1" x14ac:dyDescent="0.3">
      <c r="A12" s="558" t="s">
        <v>15</v>
      </c>
      <c r="B12" s="483"/>
      <c r="C12" s="483"/>
      <c r="D12" s="483"/>
      <c r="E12" s="483"/>
      <c r="F12" s="483"/>
      <c r="G12" s="483"/>
      <c r="H12" s="483"/>
      <c r="I12" s="483"/>
      <c r="J12" s="484"/>
      <c r="K12" s="554" t="s">
        <v>15</v>
      </c>
      <c r="L12" s="554"/>
      <c r="M12" s="554"/>
      <c r="N12" s="554"/>
      <c r="O12" s="554"/>
      <c r="P12" s="554"/>
      <c r="Q12" s="554"/>
      <c r="R12" s="554"/>
      <c r="S12" s="554"/>
    </row>
    <row r="13" spans="1:19" ht="37.5" customHeight="1" x14ac:dyDescent="0.3">
      <c r="A13" s="165" t="s">
        <v>139</v>
      </c>
      <c r="B13" s="475" t="s">
        <v>140</v>
      </c>
      <c r="C13" s="476"/>
      <c r="D13" s="477"/>
      <c r="E13" s="154" t="s">
        <v>41</v>
      </c>
      <c r="F13" s="155" t="s">
        <v>173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75" t="s">
        <v>140</v>
      </c>
      <c r="L13" s="476"/>
      <c r="M13" s="477"/>
      <c r="N13" s="154" t="s">
        <v>41</v>
      </c>
      <c r="O13" s="155" t="s">
        <v>173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6.75" customHeight="1" thickBot="1" x14ac:dyDescent="0.35">
      <c r="A14" s="13">
        <v>503</v>
      </c>
      <c r="B14" s="440" t="s">
        <v>86</v>
      </c>
      <c r="C14" s="440"/>
      <c r="D14" s="440"/>
      <c r="E14" s="20" t="s">
        <v>23</v>
      </c>
      <c r="F14" s="21" t="s">
        <v>65</v>
      </c>
      <c r="G14" s="46">
        <v>0.7</v>
      </c>
      <c r="H14" s="46">
        <v>0.3</v>
      </c>
      <c r="I14" s="46">
        <v>22.8</v>
      </c>
      <c r="J14" s="177">
        <v>97</v>
      </c>
      <c r="K14" s="440" t="s">
        <v>86</v>
      </c>
      <c r="L14" s="440"/>
      <c r="M14" s="440"/>
      <c r="N14" s="20" t="s">
        <v>23</v>
      </c>
      <c r="O14" s="21" t="s">
        <v>65</v>
      </c>
      <c r="P14" s="46">
        <v>0.7</v>
      </c>
      <c r="Q14" s="46">
        <v>0.3</v>
      </c>
      <c r="R14" s="46">
        <v>22.8</v>
      </c>
      <c r="S14" s="177">
        <v>97</v>
      </c>
    </row>
    <row r="15" spans="1:19" ht="23.25" customHeight="1" thickBot="1" x14ac:dyDescent="0.4">
      <c r="A15" s="547" t="s">
        <v>14</v>
      </c>
      <c r="B15" s="548"/>
      <c r="C15" s="548"/>
      <c r="D15" s="549"/>
      <c r="E15" s="161">
        <f t="shared" ref="E15:J15" si="2">E13+E14</f>
        <v>230</v>
      </c>
      <c r="F15" s="162">
        <f t="shared" si="2"/>
        <v>36.93</v>
      </c>
      <c r="G15" s="163">
        <f t="shared" si="2"/>
        <v>4.8900000000000006</v>
      </c>
      <c r="H15" s="163">
        <f t="shared" si="2"/>
        <v>4.33</v>
      </c>
      <c r="I15" s="163">
        <f t="shared" si="2"/>
        <v>36.85</v>
      </c>
      <c r="J15" s="163">
        <f t="shared" si="2"/>
        <v>142.5</v>
      </c>
      <c r="K15" s="550" t="s">
        <v>14</v>
      </c>
      <c r="L15" s="548"/>
      <c r="M15" s="549"/>
      <c r="N15" s="161">
        <f t="shared" ref="N15:S15" si="3">N13+N14</f>
        <v>230</v>
      </c>
      <c r="O15" s="162">
        <f t="shared" si="3"/>
        <v>36.93</v>
      </c>
      <c r="P15" s="163">
        <f t="shared" si="3"/>
        <v>4.8900000000000006</v>
      </c>
      <c r="Q15" s="163">
        <f t="shared" si="3"/>
        <v>4.33</v>
      </c>
      <c r="R15" s="163">
        <f t="shared" si="3"/>
        <v>36.85</v>
      </c>
      <c r="S15" s="164">
        <f t="shared" si="3"/>
        <v>142.5</v>
      </c>
    </row>
    <row r="16" spans="1:19" ht="37.5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463" t="s">
        <v>16</v>
      </c>
      <c r="L16" s="464"/>
      <c r="M16" s="464"/>
      <c r="N16" s="464"/>
      <c r="O16" s="464"/>
      <c r="P16" s="464"/>
      <c r="Q16" s="464"/>
      <c r="R16" s="464"/>
      <c r="S16" s="566"/>
    </row>
    <row r="17" spans="1:22" ht="54.75" customHeight="1" x14ac:dyDescent="0.3">
      <c r="A17" s="165">
        <v>8</v>
      </c>
      <c r="B17" s="439" t="s">
        <v>132</v>
      </c>
      <c r="C17" s="439"/>
      <c r="D17" s="439"/>
      <c r="E17" s="154" t="s">
        <v>26</v>
      </c>
      <c r="F17" s="155" t="s">
        <v>294</v>
      </c>
      <c r="G17" s="166">
        <v>1.5</v>
      </c>
      <c r="H17" s="166">
        <v>0.2</v>
      </c>
      <c r="I17" s="166">
        <v>21.7</v>
      </c>
      <c r="J17" s="166">
        <v>95</v>
      </c>
      <c r="K17" s="439" t="s">
        <v>132</v>
      </c>
      <c r="L17" s="439"/>
      <c r="M17" s="439"/>
      <c r="N17" s="154" t="s">
        <v>26</v>
      </c>
      <c r="O17" s="155" t="s">
        <v>294</v>
      </c>
      <c r="P17" s="166">
        <v>1.5</v>
      </c>
      <c r="Q17" s="166">
        <v>0.2</v>
      </c>
      <c r="R17" s="166">
        <v>21.7</v>
      </c>
      <c r="S17" s="167">
        <v>95</v>
      </c>
    </row>
    <row r="18" spans="1:22" ht="56.25" customHeight="1" x14ac:dyDescent="0.3">
      <c r="A18" s="13">
        <v>165</v>
      </c>
      <c r="B18" s="444" t="s">
        <v>68</v>
      </c>
      <c r="C18" s="444"/>
      <c r="D18" s="444"/>
      <c r="E18" s="14" t="s">
        <v>38</v>
      </c>
      <c r="F18" s="15" t="s">
        <v>200</v>
      </c>
      <c r="G18" s="49">
        <v>7.13</v>
      </c>
      <c r="H18" s="49">
        <v>6.58</v>
      </c>
      <c r="I18" s="49">
        <v>23.73</v>
      </c>
      <c r="J18" s="49">
        <v>182.5</v>
      </c>
      <c r="K18" s="444" t="s">
        <v>68</v>
      </c>
      <c r="L18" s="444"/>
      <c r="M18" s="444"/>
      <c r="N18" s="14" t="s">
        <v>38</v>
      </c>
      <c r="O18" s="15" t="s">
        <v>200</v>
      </c>
      <c r="P18" s="49">
        <v>7.13</v>
      </c>
      <c r="Q18" s="49">
        <v>6.58</v>
      </c>
      <c r="R18" s="49">
        <v>23.73</v>
      </c>
      <c r="S18" s="140">
        <v>182.5</v>
      </c>
    </row>
    <row r="19" spans="1:22" ht="61.5" customHeight="1" x14ac:dyDescent="0.3">
      <c r="A19" s="8" t="s">
        <v>55</v>
      </c>
      <c r="B19" s="414" t="s">
        <v>171</v>
      </c>
      <c r="C19" s="414"/>
      <c r="D19" s="414"/>
      <c r="E19" s="9" t="s">
        <v>43</v>
      </c>
      <c r="F19" s="10" t="s">
        <v>194</v>
      </c>
      <c r="G19" s="19">
        <v>15.21</v>
      </c>
      <c r="H19" s="19">
        <v>20.46</v>
      </c>
      <c r="I19" s="19">
        <v>33.46</v>
      </c>
      <c r="J19" s="19">
        <v>392.55</v>
      </c>
      <c r="K19" s="414" t="s">
        <v>171</v>
      </c>
      <c r="L19" s="414"/>
      <c r="M19" s="414"/>
      <c r="N19" s="9" t="s">
        <v>43</v>
      </c>
      <c r="O19" s="10" t="s">
        <v>194</v>
      </c>
      <c r="P19" s="19">
        <v>15.21</v>
      </c>
      <c r="Q19" s="19">
        <v>20.46</v>
      </c>
      <c r="R19" s="19">
        <v>33.46</v>
      </c>
      <c r="S19" s="141">
        <v>392.55</v>
      </c>
    </row>
    <row r="20" spans="1:22" ht="45.75" customHeight="1" x14ac:dyDescent="0.3">
      <c r="A20" s="13">
        <v>493</v>
      </c>
      <c r="B20" s="445" t="s">
        <v>29</v>
      </c>
      <c r="C20" s="446"/>
      <c r="D20" s="447"/>
      <c r="E20" s="14" t="s">
        <v>23</v>
      </c>
      <c r="F20" s="15" t="s">
        <v>44</v>
      </c>
      <c r="G20" s="22">
        <v>0.1</v>
      </c>
      <c r="H20" s="22">
        <v>0</v>
      </c>
      <c r="I20" s="22">
        <v>15</v>
      </c>
      <c r="J20" s="22">
        <v>60</v>
      </c>
      <c r="K20" s="445" t="s">
        <v>29</v>
      </c>
      <c r="L20" s="446"/>
      <c r="M20" s="447"/>
      <c r="N20" s="14" t="s">
        <v>23</v>
      </c>
      <c r="O20" s="15" t="s">
        <v>44</v>
      </c>
      <c r="P20" s="22">
        <v>0.1</v>
      </c>
      <c r="Q20" s="22">
        <v>0</v>
      </c>
      <c r="R20" s="22">
        <v>15</v>
      </c>
      <c r="S20" s="22">
        <v>60</v>
      </c>
    </row>
    <row r="21" spans="1:22" ht="47.25" customHeight="1" x14ac:dyDescent="0.3">
      <c r="A21" s="8">
        <v>108</v>
      </c>
      <c r="B21" s="415" t="s">
        <v>21</v>
      </c>
      <c r="C21" s="416"/>
      <c r="D21" s="417"/>
      <c r="E21" s="9" t="s">
        <v>48</v>
      </c>
      <c r="F21" s="10" t="s">
        <v>141</v>
      </c>
      <c r="G21" s="27">
        <v>3.8</v>
      </c>
      <c r="H21" s="27">
        <v>0.4</v>
      </c>
      <c r="I21" s="27">
        <v>24.6</v>
      </c>
      <c r="J21" s="142">
        <v>117.5</v>
      </c>
      <c r="K21" s="415" t="s">
        <v>21</v>
      </c>
      <c r="L21" s="416"/>
      <c r="M21" s="417"/>
      <c r="N21" s="9" t="s">
        <v>48</v>
      </c>
      <c r="O21" s="10" t="s">
        <v>141</v>
      </c>
      <c r="P21" s="27">
        <v>3.8</v>
      </c>
      <c r="Q21" s="27">
        <v>0.4</v>
      </c>
      <c r="R21" s="27">
        <v>24.6</v>
      </c>
      <c r="S21" s="142">
        <v>117.5</v>
      </c>
    </row>
    <row r="22" spans="1:22" ht="45" customHeight="1" x14ac:dyDescent="0.3">
      <c r="A22" s="8">
        <v>109</v>
      </c>
      <c r="B22" s="415" t="s">
        <v>53</v>
      </c>
      <c r="C22" s="416"/>
      <c r="D22" s="417"/>
      <c r="E22" s="9" t="s">
        <v>41</v>
      </c>
      <c r="F22" s="10" t="s">
        <v>142</v>
      </c>
      <c r="G22" s="24">
        <v>1.98</v>
      </c>
      <c r="H22" s="27">
        <v>0.36</v>
      </c>
      <c r="I22" s="27">
        <v>10.02</v>
      </c>
      <c r="J22" s="142">
        <v>52.2</v>
      </c>
      <c r="K22" s="415" t="s">
        <v>53</v>
      </c>
      <c r="L22" s="416"/>
      <c r="M22" s="417"/>
      <c r="N22" s="9" t="s">
        <v>41</v>
      </c>
      <c r="O22" s="10" t="s">
        <v>142</v>
      </c>
      <c r="P22" s="24">
        <v>1.98</v>
      </c>
      <c r="Q22" s="27">
        <v>0.36</v>
      </c>
      <c r="R22" s="27">
        <v>10.02</v>
      </c>
      <c r="S22" s="142">
        <v>52.2</v>
      </c>
    </row>
    <row r="23" spans="1:22" ht="42.75" customHeight="1" x14ac:dyDescent="0.3">
      <c r="A23" s="8">
        <v>112</v>
      </c>
      <c r="B23" s="415" t="s">
        <v>240</v>
      </c>
      <c r="C23" s="416"/>
      <c r="D23" s="417"/>
      <c r="E23" s="9" t="s">
        <v>253</v>
      </c>
      <c r="F23" s="10" t="s">
        <v>254</v>
      </c>
      <c r="G23" s="24">
        <v>0.35</v>
      </c>
      <c r="H23" s="27">
        <v>0.35</v>
      </c>
      <c r="I23" s="27">
        <v>8.6</v>
      </c>
      <c r="J23" s="142">
        <v>41.23</v>
      </c>
      <c r="K23" s="415" t="s">
        <v>240</v>
      </c>
      <c r="L23" s="416"/>
      <c r="M23" s="417"/>
      <c r="N23" s="9" t="s">
        <v>253</v>
      </c>
      <c r="O23" s="10" t="s">
        <v>254</v>
      </c>
      <c r="P23" s="24">
        <v>0.35</v>
      </c>
      <c r="Q23" s="27">
        <v>0.35</v>
      </c>
      <c r="R23" s="27">
        <v>8.6</v>
      </c>
      <c r="S23" s="142">
        <v>41.23</v>
      </c>
    </row>
    <row r="24" spans="1:22" ht="15" customHeight="1" x14ac:dyDescent="0.3">
      <c r="A24" s="8"/>
      <c r="B24" s="415"/>
      <c r="C24" s="416"/>
      <c r="D24" s="417"/>
      <c r="E24" s="9"/>
      <c r="F24" s="10"/>
      <c r="G24" s="24"/>
      <c r="H24" s="27"/>
      <c r="I24" s="27"/>
      <c r="J24" s="27"/>
      <c r="K24" s="415"/>
      <c r="L24" s="416"/>
      <c r="M24" s="417"/>
      <c r="N24" s="9"/>
      <c r="O24" s="10"/>
      <c r="P24" s="24"/>
      <c r="Q24" s="27"/>
      <c r="R24" s="27"/>
      <c r="S24" s="142"/>
    </row>
    <row r="25" spans="1:22" ht="1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  <c r="T25" s="55">
        <f>F15+F26</f>
        <v>189.51</v>
      </c>
    </row>
    <row r="26" spans="1:22" ht="29.25" customHeight="1" thickBot="1" x14ac:dyDescent="0.4">
      <c r="A26" s="452" t="s">
        <v>14</v>
      </c>
      <c r="B26" s="453"/>
      <c r="C26" s="453"/>
      <c r="D26" s="454"/>
      <c r="E26" s="172">
        <f t="shared" ref="E26:J26" si="4">E17+E18+E19+E20+E21+E22+E23+E24+E25</f>
        <v>950</v>
      </c>
      <c r="F26" s="162">
        <f t="shared" si="4"/>
        <v>152.57999999999998</v>
      </c>
      <c r="G26" s="173">
        <f t="shared" si="4"/>
        <v>30.070000000000004</v>
      </c>
      <c r="H26" s="173">
        <f t="shared" si="4"/>
        <v>28.35</v>
      </c>
      <c r="I26" s="173">
        <f t="shared" si="4"/>
        <v>137.11000000000001</v>
      </c>
      <c r="J26" s="173">
        <f t="shared" si="4"/>
        <v>940.98</v>
      </c>
      <c r="K26" s="455" t="s">
        <v>14</v>
      </c>
      <c r="L26" s="453"/>
      <c r="M26" s="454"/>
      <c r="N26" s="172">
        <f t="shared" ref="N26:S26" si="5">N17+N18+N19+N20+N21+N22+N23+N24+N25</f>
        <v>950</v>
      </c>
      <c r="O26" s="174">
        <f t="shared" si="5"/>
        <v>152.57999999999998</v>
      </c>
      <c r="P26" s="175">
        <f t="shared" si="5"/>
        <v>30.070000000000004</v>
      </c>
      <c r="Q26" s="175">
        <f t="shared" si="5"/>
        <v>28.35</v>
      </c>
      <c r="R26" s="175">
        <f t="shared" si="5"/>
        <v>137.11000000000001</v>
      </c>
      <c r="S26" s="176">
        <f t="shared" si="5"/>
        <v>940.98</v>
      </c>
      <c r="T26" s="55">
        <f>O15+O26</f>
        <v>189.51</v>
      </c>
      <c r="U26" s="55"/>
    </row>
    <row r="27" spans="1:22" ht="27.75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  <c r="V27" s="65"/>
    </row>
    <row r="28" spans="1:22" ht="37.5" customHeight="1" x14ac:dyDescent="0.3">
      <c r="A28" s="165">
        <v>429</v>
      </c>
      <c r="B28" s="439" t="s">
        <v>27</v>
      </c>
      <c r="C28" s="439"/>
      <c r="D28" s="439"/>
      <c r="E28" s="154" t="s">
        <v>43</v>
      </c>
      <c r="F28" s="155" t="s">
        <v>84</v>
      </c>
      <c r="G28" s="166">
        <v>3.78</v>
      </c>
      <c r="H28" s="166">
        <v>7.92</v>
      </c>
      <c r="I28" s="166">
        <v>19.62</v>
      </c>
      <c r="J28" s="166">
        <v>165.6</v>
      </c>
      <c r="K28" s="439" t="s">
        <v>27</v>
      </c>
      <c r="L28" s="439"/>
      <c r="M28" s="439"/>
      <c r="N28" s="154" t="s">
        <v>43</v>
      </c>
      <c r="O28" s="155" t="s">
        <v>84</v>
      </c>
      <c r="P28" s="166">
        <v>3.78</v>
      </c>
      <c r="Q28" s="166">
        <v>7.92</v>
      </c>
      <c r="R28" s="166">
        <v>19.62</v>
      </c>
      <c r="S28" s="167">
        <v>165.6</v>
      </c>
    </row>
    <row r="29" spans="1:22" ht="57.75" customHeight="1" x14ac:dyDescent="0.3">
      <c r="A29" s="13">
        <v>392</v>
      </c>
      <c r="B29" s="445" t="s">
        <v>40</v>
      </c>
      <c r="C29" s="446"/>
      <c r="D29" s="447"/>
      <c r="E29" s="20" t="s">
        <v>26</v>
      </c>
      <c r="F29" s="21" t="s">
        <v>203</v>
      </c>
      <c r="G29" s="46">
        <v>14.27</v>
      </c>
      <c r="H29" s="46">
        <v>12.4</v>
      </c>
      <c r="I29" s="46">
        <v>9.2899999999999991</v>
      </c>
      <c r="J29" s="46">
        <v>198.67</v>
      </c>
      <c r="K29" s="445" t="s">
        <v>40</v>
      </c>
      <c r="L29" s="446"/>
      <c r="M29" s="447"/>
      <c r="N29" s="20" t="s">
        <v>26</v>
      </c>
      <c r="O29" s="21" t="s">
        <v>203</v>
      </c>
      <c r="P29" s="46">
        <v>14.27</v>
      </c>
      <c r="Q29" s="46">
        <v>12.4</v>
      </c>
      <c r="R29" s="46">
        <v>9.2899999999999991</v>
      </c>
      <c r="S29" s="177">
        <v>198.67</v>
      </c>
      <c r="U29" s="66"/>
    </row>
    <row r="30" spans="1:22" ht="42.7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22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61">
        <v>60</v>
      </c>
      <c r="U30" s="66"/>
    </row>
    <row r="31" spans="1:22" ht="42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42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42</v>
      </c>
      <c r="P31" s="27">
        <v>3.8</v>
      </c>
      <c r="Q31" s="27">
        <v>0.4</v>
      </c>
      <c r="R31" s="27">
        <v>24.6</v>
      </c>
      <c r="S31" s="142">
        <v>117.5</v>
      </c>
    </row>
    <row r="32" spans="1:22" ht="39.7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42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42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16.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1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17.25" customHeight="1" thickBot="1" x14ac:dyDescent="0.3">
      <c r="A35" s="168"/>
      <c r="B35" s="478"/>
      <c r="C35" s="479"/>
      <c r="D35" s="480"/>
      <c r="E35" s="169"/>
      <c r="F35" s="169"/>
      <c r="G35" s="171"/>
      <c r="H35" s="171"/>
      <c r="I35" s="171"/>
      <c r="J35" s="171"/>
      <c r="K35" s="478"/>
      <c r="L35" s="479"/>
      <c r="M35" s="480"/>
      <c r="N35" s="279"/>
      <c r="O35" s="186"/>
      <c r="P35" s="170"/>
      <c r="Q35" s="170"/>
      <c r="R35" s="170"/>
      <c r="S35" s="187"/>
    </row>
    <row r="36" spans="1:19" ht="27" customHeight="1" thickBot="1" x14ac:dyDescent="0.4">
      <c r="A36" s="452" t="s">
        <v>14</v>
      </c>
      <c r="B36" s="453"/>
      <c r="C36" s="453"/>
      <c r="D36" s="454"/>
      <c r="E36" s="172">
        <f t="shared" ref="E36:J36" si="6">E28+E31+E32+E33+E34+E35</f>
        <v>260</v>
      </c>
      <c r="F36" s="162">
        <f>F28+F29+F30+F31+F32+F33</f>
        <v>48.06</v>
      </c>
      <c r="G36" s="175">
        <f t="shared" si="6"/>
        <v>9.56</v>
      </c>
      <c r="H36" s="175">
        <f t="shared" si="6"/>
        <v>8.68</v>
      </c>
      <c r="I36" s="175">
        <f t="shared" si="6"/>
        <v>54.239999999999995</v>
      </c>
      <c r="J36" s="175">
        <f t="shared" si="6"/>
        <v>335.3</v>
      </c>
      <c r="K36" s="455" t="s">
        <v>14</v>
      </c>
      <c r="L36" s="453"/>
      <c r="M36" s="454"/>
      <c r="N36" s="172">
        <f t="shared" ref="N36:S36" si="7">N28+N31+N32+N33+N34+N35</f>
        <v>260</v>
      </c>
      <c r="O36" s="162">
        <f>O28+O29+O30+O31+O32+O33</f>
        <v>48.06</v>
      </c>
      <c r="P36" s="173">
        <f t="shared" si="7"/>
        <v>9.56</v>
      </c>
      <c r="Q36" s="173">
        <f t="shared" si="7"/>
        <v>8.68</v>
      </c>
      <c r="R36" s="173">
        <f t="shared" si="7"/>
        <v>54.239999999999995</v>
      </c>
      <c r="S36" s="189">
        <f t="shared" si="7"/>
        <v>335.3</v>
      </c>
    </row>
    <row r="37" spans="1:19" ht="42.75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36.75" customHeight="1" x14ac:dyDescent="0.3">
      <c r="A38" s="165">
        <v>515</v>
      </c>
      <c r="B38" s="466" t="s">
        <v>70</v>
      </c>
      <c r="C38" s="467"/>
      <c r="D38" s="468"/>
      <c r="E38" s="149" t="s">
        <v>23</v>
      </c>
      <c r="F38" s="190">
        <v>21.9</v>
      </c>
      <c r="G38" s="151">
        <v>5.22</v>
      </c>
      <c r="H38" s="151">
        <v>4.5</v>
      </c>
      <c r="I38" s="151">
        <v>8.64</v>
      </c>
      <c r="J38" s="191">
        <v>95.4</v>
      </c>
      <c r="K38" s="466" t="s">
        <v>70</v>
      </c>
      <c r="L38" s="467"/>
      <c r="M38" s="468"/>
      <c r="N38" s="149" t="s">
        <v>23</v>
      </c>
      <c r="O38" s="190">
        <v>21.9</v>
      </c>
      <c r="P38" s="151">
        <v>5.22</v>
      </c>
      <c r="Q38" s="151">
        <v>4.5</v>
      </c>
      <c r="R38" s="152">
        <v>8.64</v>
      </c>
      <c r="S38" s="192">
        <v>95.4</v>
      </c>
    </row>
    <row r="39" spans="1:19" ht="42" customHeight="1" x14ac:dyDescent="0.3">
      <c r="A39" s="62">
        <v>542</v>
      </c>
      <c r="B39" s="414" t="s">
        <v>71</v>
      </c>
      <c r="C39" s="414"/>
      <c r="D39" s="414"/>
      <c r="E39" s="9" t="s">
        <v>26</v>
      </c>
      <c r="F39" s="10" t="s">
        <v>202</v>
      </c>
      <c r="G39" s="40" t="s">
        <v>44</v>
      </c>
      <c r="H39" s="19">
        <v>3.2</v>
      </c>
      <c r="I39" s="19">
        <v>36.6</v>
      </c>
      <c r="J39" s="19">
        <v>190</v>
      </c>
      <c r="K39" s="414" t="s">
        <v>71</v>
      </c>
      <c r="L39" s="414"/>
      <c r="M39" s="414"/>
      <c r="N39" s="9" t="s">
        <v>26</v>
      </c>
      <c r="O39" s="10" t="s">
        <v>202</v>
      </c>
      <c r="P39" s="40" t="s">
        <v>44</v>
      </c>
      <c r="Q39" s="19">
        <v>3.2</v>
      </c>
      <c r="R39" s="19">
        <v>36.6</v>
      </c>
      <c r="S39" s="141">
        <v>190</v>
      </c>
    </row>
    <row r="40" spans="1:19" ht="25.5" customHeight="1" thickBot="1" x14ac:dyDescent="0.35">
      <c r="A40" s="193"/>
      <c r="B40" s="469"/>
      <c r="C40" s="470"/>
      <c r="D40" s="471"/>
      <c r="E40" s="194"/>
      <c r="F40" s="195"/>
      <c r="G40" s="196"/>
      <c r="H40" s="196"/>
      <c r="I40" s="196"/>
      <c r="J40" s="196"/>
      <c r="K40" s="469"/>
      <c r="L40" s="470"/>
      <c r="M40" s="471"/>
      <c r="N40" s="194"/>
      <c r="O40" s="195"/>
      <c r="P40" s="196"/>
      <c r="Q40" s="196"/>
      <c r="R40" s="196"/>
      <c r="S40" s="197"/>
    </row>
    <row r="41" spans="1:19" ht="34.5" customHeight="1" thickBot="1" x14ac:dyDescent="0.4">
      <c r="A41" s="452" t="s">
        <v>14</v>
      </c>
      <c r="B41" s="453"/>
      <c r="C41" s="453"/>
      <c r="D41" s="454"/>
      <c r="E41" s="172">
        <f t="shared" ref="E41:J41" si="8">E38+E40</f>
        <v>200</v>
      </c>
      <c r="F41" s="162">
        <f>F38+F39+F40</f>
        <v>46.9</v>
      </c>
      <c r="G41" s="173">
        <f t="shared" si="8"/>
        <v>5.22</v>
      </c>
      <c r="H41" s="173">
        <f t="shared" si="8"/>
        <v>4.5</v>
      </c>
      <c r="I41" s="173">
        <f t="shared" si="8"/>
        <v>8.64</v>
      </c>
      <c r="J41" s="173">
        <f t="shared" si="8"/>
        <v>95.4</v>
      </c>
      <c r="K41" s="455" t="s">
        <v>14</v>
      </c>
      <c r="L41" s="453"/>
      <c r="M41" s="454"/>
      <c r="N41" s="172">
        <f t="shared" ref="N41:S41" si="9">N38+N40</f>
        <v>200</v>
      </c>
      <c r="O41" s="162">
        <f>O38+O39+O40</f>
        <v>46.9</v>
      </c>
      <c r="P41" s="173">
        <f t="shared" si="9"/>
        <v>5.22</v>
      </c>
      <c r="Q41" s="173">
        <f t="shared" si="9"/>
        <v>4.5</v>
      </c>
      <c r="R41" s="173">
        <f t="shared" si="9"/>
        <v>8.64</v>
      </c>
      <c r="S41" s="189">
        <f t="shared" si="9"/>
        <v>95.4</v>
      </c>
    </row>
    <row r="42" spans="1:19" ht="30" customHeight="1" thickBot="1" x14ac:dyDescent="0.4">
      <c r="A42" s="515" t="s">
        <v>14</v>
      </c>
      <c r="B42" s="516"/>
      <c r="C42" s="516"/>
      <c r="D42" s="517"/>
      <c r="E42" s="198">
        <f>E11+E15+E26+E36+E41</f>
        <v>1640</v>
      </c>
      <c r="F42" s="199">
        <f>F11+F15+F26+F36+F41</f>
        <v>284.46999999999997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1640</v>
      </c>
      <c r="O42" s="199">
        <f>O11+O15+O26+O36+O41</f>
        <v>284.46999999999997</v>
      </c>
      <c r="P42" s="198"/>
      <c r="Q42" s="198"/>
      <c r="R42" s="198"/>
      <c r="S42" s="200"/>
    </row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B34:D34"/>
    <mergeCell ref="K34:M34"/>
    <mergeCell ref="K35:M35"/>
    <mergeCell ref="B23:D23"/>
    <mergeCell ref="K23:M23"/>
    <mergeCell ref="B24:D24"/>
    <mergeCell ref="K24:M24"/>
    <mergeCell ref="B25:D25"/>
    <mergeCell ref="K25:M25"/>
    <mergeCell ref="B33:D33"/>
    <mergeCell ref="K33:M33"/>
    <mergeCell ref="K26:M26"/>
    <mergeCell ref="B30:D30"/>
    <mergeCell ref="K30:M30"/>
    <mergeCell ref="B29:D29"/>
    <mergeCell ref="K29:M29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B31:D31"/>
    <mergeCell ref="K31:M31"/>
    <mergeCell ref="B32:D32"/>
    <mergeCell ref="K32:M32"/>
    <mergeCell ref="A26:D26"/>
    <mergeCell ref="A27:J27"/>
    <mergeCell ref="K27:S27"/>
    <mergeCell ref="B28:D28"/>
    <mergeCell ref="K28:M28"/>
    <mergeCell ref="B40:D40"/>
    <mergeCell ref="A42:D42"/>
    <mergeCell ref="K42:M42"/>
    <mergeCell ref="B35:D35"/>
    <mergeCell ref="A36:D36"/>
    <mergeCell ref="K36:M36"/>
    <mergeCell ref="A37:J37"/>
    <mergeCell ref="K37:S37"/>
    <mergeCell ref="A41:D41"/>
    <mergeCell ref="B38:D38"/>
    <mergeCell ref="K38:M38"/>
    <mergeCell ref="K41:M41"/>
    <mergeCell ref="B39:D39"/>
    <mergeCell ref="K39:M39"/>
    <mergeCell ref="K40:M40"/>
  </mergeCells>
  <pageMargins left="0" right="0" top="0" bottom="0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9" workbookViewId="0">
      <selection activeCell="A19" sqref="A19:S19"/>
    </sheetView>
  </sheetViews>
  <sheetFormatPr defaultRowHeight="15" x14ac:dyDescent="0.25"/>
  <cols>
    <col min="4" max="4" width="15.140625" customWidth="1"/>
    <col min="5" max="5" width="12.140625" customWidth="1"/>
    <col min="6" max="6" width="11.85546875" customWidth="1"/>
    <col min="9" max="9" width="9.140625" customWidth="1"/>
    <col min="10" max="10" width="12.42578125" customWidth="1"/>
    <col min="13" max="13" width="14.42578125" customWidth="1"/>
    <col min="14" max="14" width="11.42578125" customWidth="1"/>
    <col min="15" max="15" width="12.28515625" customWidth="1"/>
    <col min="19" max="19" width="13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264"/>
      <c r="M2" s="264"/>
      <c r="N2" s="264"/>
      <c r="O2" s="265"/>
      <c r="P2" s="264" t="s">
        <v>186</v>
      </c>
      <c r="Q2" s="264"/>
      <c r="R2" s="264"/>
      <c r="S2" s="265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308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78" customHeight="1" thickBot="1" x14ac:dyDescent="0.3">
      <c r="A6" s="215" t="s">
        <v>4</v>
      </c>
      <c r="B6" s="491" t="s">
        <v>5</v>
      </c>
      <c r="C6" s="543"/>
      <c r="D6" s="544"/>
      <c r="E6" s="266" t="s">
        <v>6</v>
      </c>
      <c r="F6" s="216" t="s">
        <v>7</v>
      </c>
      <c r="G6" s="216" t="s">
        <v>8</v>
      </c>
      <c r="H6" s="216" t="s">
        <v>9</v>
      </c>
      <c r="I6" s="216" t="s">
        <v>10</v>
      </c>
      <c r="J6" s="217" t="s">
        <v>11</v>
      </c>
      <c r="K6" s="491" t="s">
        <v>33</v>
      </c>
      <c r="L6" s="543"/>
      <c r="M6" s="544"/>
      <c r="N6" s="266" t="s">
        <v>6</v>
      </c>
      <c r="O6" s="216" t="s">
        <v>7</v>
      </c>
      <c r="P6" s="216" t="s">
        <v>8</v>
      </c>
      <c r="Q6" s="216" t="s">
        <v>9</v>
      </c>
      <c r="R6" s="216" t="s">
        <v>10</v>
      </c>
      <c r="S6" s="218" t="s">
        <v>11</v>
      </c>
    </row>
    <row r="7" spans="1:19" ht="30" customHeight="1" thickBot="1" x14ac:dyDescent="0.3">
      <c r="A7" s="460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6"/>
    </row>
    <row r="8" spans="1:19" ht="41.25" customHeight="1" x14ac:dyDescent="0.3">
      <c r="A8" s="165"/>
      <c r="B8" s="439"/>
      <c r="C8" s="439"/>
      <c r="D8" s="439"/>
      <c r="E8" s="154"/>
      <c r="F8" s="155"/>
      <c r="G8" s="166"/>
      <c r="H8" s="166"/>
      <c r="I8" s="166"/>
      <c r="J8" s="166"/>
      <c r="K8" s="439"/>
      <c r="L8" s="439"/>
      <c r="M8" s="439"/>
      <c r="N8" s="154"/>
      <c r="O8" s="155"/>
      <c r="P8" s="166"/>
      <c r="Q8" s="166"/>
      <c r="R8" s="166"/>
      <c r="S8" s="167"/>
    </row>
    <row r="9" spans="1:19" ht="42" customHeight="1" x14ac:dyDescent="0.3">
      <c r="A9" s="13"/>
      <c r="B9" s="414"/>
      <c r="C9" s="414"/>
      <c r="D9" s="414"/>
      <c r="E9" s="9"/>
      <c r="F9" s="10"/>
      <c r="G9" s="19"/>
      <c r="H9" s="19"/>
      <c r="I9" s="19"/>
      <c r="J9" s="19"/>
      <c r="K9" s="414"/>
      <c r="L9" s="414"/>
      <c r="M9" s="414"/>
      <c r="N9" s="9"/>
      <c r="O9" s="10"/>
      <c r="P9" s="19"/>
      <c r="Q9" s="19"/>
      <c r="R9" s="19"/>
      <c r="S9" s="141"/>
    </row>
    <row r="10" spans="1:19" ht="39" customHeight="1" thickBot="1" x14ac:dyDescent="0.35">
      <c r="A10" s="193"/>
      <c r="B10" s="556"/>
      <c r="C10" s="556"/>
      <c r="D10" s="556"/>
      <c r="E10" s="194"/>
      <c r="F10" s="195"/>
      <c r="G10" s="234"/>
      <c r="H10" s="196"/>
      <c r="I10" s="196"/>
      <c r="J10" s="196"/>
      <c r="K10" s="556"/>
      <c r="L10" s="556"/>
      <c r="M10" s="556"/>
      <c r="N10" s="194"/>
      <c r="O10" s="195"/>
      <c r="P10" s="234"/>
      <c r="Q10" s="196"/>
      <c r="R10" s="196"/>
      <c r="S10" s="197"/>
    </row>
    <row r="11" spans="1:19" ht="34.5" customHeight="1" thickBot="1" x14ac:dyDescent="0.4">
      <c r="A11" s="452" t="s">
        <v>14</v>
      </c>
      <c r="B11" s="453"/>
      <c r="C11" s="453"/>
      <c r="D11" s="454"/>
      <c r="E11" s="386">
        <f t="shared" ref="E11:J11" si="0">E8+E9+E10</f>
        <v>0</v>
      </c>
      <c r="F11" s="386">
        <f t="shared" si="0"/>
        <v>0</v>
      </c>
      <c r="G11" s="173">
        <f t="shared" si="0"/>
        <v>0</v>
      </c>
      <c r="H11" s="173">
        <f t="shared" si="0"/>
        <v>0</v>
      </c>
      <c r="I11" s="173">
        <f t="shared" si="0"/>
        <v>0</v>
      </c>
      <c r="J11" s="173">
        <f t="shared" si="0"/>
        <v>0</v>
      </c>
      <c r="K11" s="455" t="s">
        <v>14</v>
      </c>
      <c r="L11" s="453"/>
      <c r="M11" s="454"/>
      <c r="N11" s="386">
        <f t="shared" ref="N11:S11" si="1">N8+N9+N10</f>
        <v>0</v>
      </c>
      <c r="O11" s="386">
        <f t="shared" si="1"/>
        <v>0</v>
      </c>
      <c r="P11" s="224">
        <f t="shared" si="1"/>
        <v>0</v>
      </c>
      <c r="Q11" s="224">
        <f t="shared" si="1"/>
        <v>0</v>
      </c>
      <c r="R11" s="224">
        <f t="shared" si="1"/>
        <v>0</v>
      </c>
      <c r="S11" s="225">
        <f t="shared" si="1"/>
        <v>0</v>
      </c>
    </row>
    <row r="12" spans="1:19" ht="31.5" customHeight="1" thickBot="1" x14ac:dyDescent="0.3">
      <c r="A12" s="482" t="s">
        <v>15</v>
      </c>
      <c r="B12" s="483"/>
      <c r="C12" s="483"/>
      <c r="D12" s="483"/>
      <c r="E12" s="483"/>
      <c r="F12" s="483"/>
      <c r="G12" s="483"/>
      <c r="H12" s="483"/>
      <c r="I12" s="483"/>
      <c r="J12" s="484"/>
      <c r="K12" s="554" t="s">
        <v>15</v>
      </c>
      <c r="L12" s="554"/>
      <c r="M12" s="554"/>
      <c r="N12" s="554"/>
      <c r="O12" s="554"/>
      <c r="P12" s="554"/>
      <c r="Q12" s="554"/>
      <c r="R12" s="554"/>
      <c r="S12" s="555"/>
    </row>
    <row r="13" spans="1:19" ht="45" customHeight="1" x14ac:dyDescent="0.3">
      <c r="A13" s="165" t="s">
        <v>139</v>
      </c>
      <c r="B13" s="439" t="s">
        <v>255</v>
      </c>
      <c r="C13" s="439"/>
      <c r="D13" s="439"/>
      <c r="E13" s="154" t="s">
        <v>41</v>
      </c>
      <c r="F13" s="155" t="s">
        <v>256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255</v>
      </c>
      <c r="L13" s="439"/>
      <c r="M13" s="439"/>
      <c r="N13" s="154" t="s">
        <v>41</v>
      </c>
      <c r="O13" s="155" t="s">
        <v>256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9.75" customHeight="1" thickBot="1" x14ac:dyDescent="0.35">
      <c r="A14" s="13">
        <v>518</v>
      </c>
      <c r="B14" s="445" t="s">
        <v>88</v>
      </c>
      <c r="C14" s="446"/>
      <c r="D14" s="447"/>
      <c r="E14" s="14" t="s">
        <v>23</v>
      </c>
      <c r="F14" s="15" t="s">
        <v>309</v>
      </c>
      <c r="G14" s="22">
        <v>0</v>
      </c>
      <c r="H14" s="22">
        <v>0</v>
      </c>
      <c r="I14" s="22">
        <v>15</v>
      </c>
      <c r="J14" s="22">
        <v>60</v>
      </c>
      <c r="K14" s="445" t="s">
        <v>88</v>
      </c>
      <c r="L14" s="446"/>
      <c r="M14" s="447"/>
      <c r="N14" s="14" t="s">
        <v>23</v>
      </c>
      <c r="O14" s="15" t="s">
        <v>309</v>
      </c>
      <c r="P14" s="22">
        <v>0</v>
      </c>
      <c r="Q14" s="22">
        <v>0</v>
      </c>
      <c r="R14" s="22">
        <v>15</v>
      </c>
      <c r="S14" s="61">
        <v>60</v>
      </c>
    </row>
    <row r="15" spans="1:19" ht="28.5" customHeight="1" thickBot="1" x14ac:dyDescent="0.4">
      <c r="A15" s="452" t="s">
        <v>14</v>
      </c>
      <c r="B15" s="453"/>
      <c r="C15" s="453"/>
      <c r="D15" s="454"/>
      <c r="E15" s="172">
        <f t="shared" ref="E15:J15" si="2">E13+E14</f>
        <v>230</v>
      </c>
      <c r="F15" s="223">
        <f t="shared" si="2"/>
        <v>67.789999999999992</v>
      </c>
      <c r="G15" s="163">
        <f t="shared" si="2"/>
        <v>4.1900000000000004</v>
      </c>
      <c r="H15" s="163">
        <f t="shared" si="2"/>
        <v>4.03</v>
      </c>
      <c r="I15" s="163">
        <f t="shared" si="2"/>
        <v>29.05</v>
      </c>
      <c r="J15" s="163">
        <f t="shared" si="2"/>
        <v>105.5</v>
      </c>
      <c r="K15" s="455" t="s">
        <v>14</v>
      </c>
      <c r="L15" s="453"/>
      <c r="M15" s="454"/>
      <c r="N15" s="172">
        <f t="shared" ref="N15:S15" si="3">N13+N14</f>
        <v>230</v>
      </c>
      <c r="O15" s="223">
        <f t="shared" si="3"/>
        <v>67.789999999999992</v>
      </c>
      <c r="P15" s="163">
        <f t="shared" si="3"/>
        <v>4.1900000000000004</v>
      </c>
      <c r="Q15" s="163">
        <f t="shared" si="3"/>
        <v>4.03</v>
      </c>
      <c r="R15" s="163">
        <f t="shared" si="3"/>
        <v>29.05</v>
      </c>
      <c r="S15" s="164">
        <f t="shared" si="3"/>
        <v>105.5</v>
      </c>
    </row>
    <row r="16" spans="1:19" ht="40.5" customHeight="1" thickBot="1" x14ac:dyDescent="0.3">
      <c r="A16" s="460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67"/>
    </row>
    <row r="17" spans="1:21" ht="53.25" customHeight="1" x14ac:dyDescent="0.3">
      <c r="A17" s="148">
        <v>17</v>
      </c>
      <c r="B17" s="481" t="s">
        <v>237</v>
      </c>
      <c r="C17" s="481"/>
      <c r="D17" s="481"/>
      <c r="E17" s="149" t="s">
        <v>26</v>
      </c>
      <c r="F17" s="150" t="s">
        <v>310</v>
      </c>
      <c r="G17" s="151">
        <v>2.6</v>
      </c>
      <c r="H17" s="151">
        <v>6.5</v>
      </c>
      <c r="I17" s="151">
        <v>2</v>
      </c>
      <c r="J17" s="152">
        <v>93</v>
      </c>
      <c r="K17" s="481" t="s">
        <v>237</v>
      </c>
      <c r="L17" s="481"/>
      <c r="M17" s="481"/>
      <c r="N17" s="149" t="s">
        <v>26</v>
      </c>
      <c r="O17" s="150" t="s">
        <v>310</v>
      </c>
      <c r="P17" s="151">
        <v>2.6</v>
      </c>
      <c r="Q17" s="151">
        <v>6.5</v>
      </c>
      <c r="R17" s="151">
        <v>2</v>
      </c>
      <c r="S17" s="152">
        <v>93</v>
      </c>
    </row>
    <row r="18" spans="1:21" ht="51" customHeight="1" x14ac:dyDescent="0.3">
      <c r="A18" s="13">
        <v>153</v>
      </c>
      <c r="B18" s="445" t="s">
        <v>297</v>
      </c>
      <c r="C18" s="446"/>
      <c r="D18" s="447"/>
      <c r="E18" s="14" t="s">
        <v>38</v>
      </c>
      <c r="F18" s="15" t="s">
        <v>220</v>
      </c>
      <c r="G18" s="49">
        <v>2.2999999999999998</v>
      </c>
      <c r="H18" s="49">
        <v>2.19</v>
      </c>
      <c r="I18" s="49">
        <v>45.63</v>
      </c>
      <c r="J18" s="140">
        <v>134.88</v>
      </c>
      <c r="K18" s="445" t="s">
        <v>297</v>
      </c>
      <c r="L18" s="446"/>
      <c r="M18" s="447"/>
      <c r="N18" s="14" t="s">
        <v>38</v>
      </c>
      <c r="O18" s="15" t="s">
        <v>220</v>
      </c>
      <c r="P18" s="49">
        <v>2.2999999999999998</v>
      </c>
      <c r="Q18" s="49">
        <v>2.19</v>
      </c>
      <c r="R18" s="49">
        <v>45.63</v>
      </c>
      <c r="S18" s="140">
        <v>134.88</v>
      </c>
    </row>
    <row r="19" spans="1:21" ht="48.75" customHeight="1" x14ac:dyDescent="0.3">
      <c r="A19" s="8">
        <v>369</v>
      </c>
      <c r="B19" s="414" t="s">
        <v>184</v>
      </c>
      <c r="C19" s="414"/>
      <c r="D19" s="414"/>
      <c r="E19" s="9" t="s">
        <v>43</v>
      </c>
      <c r="F19" s="10" t="s">
        <v>235</v>
      </c>
      <c r="G19" s="19">
        <v>19.57</v>
      </c>
      <c r="H19" s="19">
        <v>18.98</v>
      </c>
      <c r="I19" s="19">
        <v>13.58</v>
      </c>
      <c r="J19" s="141">
        <v>310.10000000000002</v>
      </c>
      <c r="K19" s="414" t="s">
        <v>184</v>
      </c>
      <c r="L19" s="414"/>
      <c r="M19" s="414"/>
      <c r="N19" s="9" t="s">
        <v>43</v>
      </c>
      <c r="O19" s="10" t="s">
        <v>235</v>
      </c>
      <c r="P19" s="19">
        <v>19.57</v>
      </c>
      <c r="Q19" s="19">
        <v>18.98</v>
      </c>
      <c r="R19" s="19">
        <v>13.58</v>
      </c>
      <c r="S19" s="141">
        <v>310.10000000000002</v>
      </c>
    </row>
    <row r="20" spans="1:21" ht="51.75" customHeight="1" x14ac:dyDescent="0.3">
      <c r="A20" s="13">
        <v>501</v>
      </c>
      <c r="B20" s="445" t="s">
        <v>86</v>
      </c>
      <c r="C20" s="446"/>
      <c r="D20" s="447"/>
      <c r="E20" s="14" t="s">
        <v>23</v>
      </c>
      <c r="F20" s="15" t="s">
        <v>298</v>
      </c>
      <c r="G20" s="22">
        <v>0.1</v>
      </c>
      <c r="H20" s="22">
        <v>0</v>
      </c>
      <c r="I20" s="22">
        <v>15</v>
      </c>
      <c r="J20" s="61">
        <v>60</v>
      </c>
      <c r="K20" s="445" t="s">
        <v>86</v>
      </c>
      <c r="L20" s="446"/>
      <c r="M20" s="447"/>
      <c r="N20" s="14" t="s">
        <v>23</v>
      </c>
      <c r="O20" s="15" t="s">
        <v>298</v>
      </c>
      <c r="P20" s="22">
        <v>0.1</v>
      </c>
      <c r="Q20" s="22">
        <v>0</v>
      </c>
      <c r="R20" s="22">
        <v>15</v>
      </c>
      <c r="S20" s="61">
        <v>60</v>
      </c>
    </row>
    <row r="21" spans="1:21" ht="46.5" customHeight="1" x14ac:dyDescent="0.3">
      <c r="A21" s="8">
        <v>108</v>
      </c>
      <c r="B21" s="415" t="s">
        <v>21</v>
      </c>
      <c r="C21" s="416"/>
      <c r="D21" s="417"/>
      <c r="E21" s="9" t="s">
        <v>48</v>
      </c>
      <c r="F21" s="10" t="s">
        <v>141</v>
      </c>
      <c r="G21" s="27">
        <v>2.88</v>
      </c>
      <c r="H21" s="27">
        <v>0.4</v>
      </c>
      <c r="I21" s="27">
        <v>24.6</v>
      </c>
      <c r="J21" s="142">
        <v>117.5</v>
      </c>
      <c r="K21" s="415" t="s">
        <v>21</v>
      </c>
      <c r="L21" s="416"/>
      <c r="M21" s="417"/>
      <c r="N21" s="9" t="s">
        <v>48</v>
      </c>
      <c r="O21" s="10" t="s">
        <v>141</v>
      </c>
      <c r="P21" s="27">
        <v>2.88</v>
      </c>
      <c r="Q21" s="27">
        <v>0.4</v>
      </c>
      <c r="R21" s="27">
        <v>24.6</v>
      </c>
      <c r="S21" s="142">
        <v>117.5</v>
      </c>
    </row>
    <row r="22" spans="1:21" ht="48" customHeight="1" x14ac:dyDescent="0.3">
      <c r="A22" s="8">
        <v>109</v>
      </c>
      <c r="B22" s="415" t="s">
        <v>53</v>
      </c>
      <c r="C22" s="416"/>
      <c r="D22" s="417"/>
      <c r="E22" s="9" t="s">
        <v>41</v>
      </c>
      <c r="F22" s="10" t="s">
        <v>142</v>
      </c>
      <c r="G22" s="24">
        <v>1.98</v>
      </c>
      <c r="H22" s="27">
        <v>0.36</v>
      </c>
      <c r="I22" s="27">
        <v>10.02</v>
      </c>
      <c r="J22" s="142">
        <v>52.2</v>
      </c>
      <c r="K22" s="415" t="s">
        <v>53</v>
      </c>
      <c r="L22" s="416"/>
      <c r="M22" s="417"/>
      <c r="N22" s="9" t="s">
        <v>41</v>
      </c>
      <c r="O22" s="10" t="s">
        <v>142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20.25" customHeight="1" x14ac:dyDescent="0.3">
      <c r="A23" s="8"/>
      <c r="B23" s="415"/>
      <c r="C23" s="416"/>
      <c r="D23" s="417"/>
      <c r="E23" s="9"/>
      <c r="F23" s="10"/>
      <c r="G23" s="24"/>
      <c r="H23" s="27"/>
      <c r="I23" s="27"/>
      <c r="J23" s="142"/>
      <c r="K23" s="415"/>
      <c r="L23" s="416"/>
      <c r="M23" s="417"/>
      <c r="N23" s="9"/>
      <c r="O23" s="10"/>
      <c r="P23" s="24"/>
      <c r="Q23" s="27"/>
      <c r="R23" s="27"/>
      <c r="S23" s="142"/>
    </row>
    <row r="24" spans="1:21" ht="19.5" customHeight="1" x14ac:dyDescent="0.3">
      <c r="A24" s="156"/>
      <c r="B24" s="472"/>
      <c r="C24" s="473"/>
      <c r="D24" s="474"/>
      <c r="E24" s="157"/>
      <c r="F24" s="158"/>
      <c r="G24" s="259"/>
      <c r="H24" s="259"/>
      <c r="I24" s="259"/>
      <c r="J24" s="260"/>
      <c r="K24" s="472"/>
      <c r="L24" s="473"/>
      <c r="M24" s="474"/>
      <c r="N24" s="157"/>
      <c r="O24" s="158"/>
      <c r="P24" s="259"/>
      <c r="Q24" s="259"/>
      <c r="R24" s="259"/>
      <c r="S24" s="260"/>
    </row>
    <row r="25" spans="1:21" ht="18.7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</row>
    <row r="26" spans="1:21" ht="39" customHeight="1" thickBot="1" x14ac:dyDescent="0.4">
      <c r="A26" s="452" t="s">
        <v>14</v>
      </c>
      <c r="B26" s="453"/>
      <c r="C26" s="453"/>
      <c r="D26" s="454"/>
      <c r="E26" s="172">
        <f t="shared" ref="E26:J26" si="4">E17+E18+E19+E20+E21+E22+E23+E24+E25</f>
        <v>810</v>
      </c>
      <c r="F26" s="162">
        <f t="shared" si="4"/>
        <v>132.71</v>
      </c>
      <c r="G26" s="173">
        <f t="shared" si="4"/>
        <v>29.43</v>
      </c>
      <c r="H26" s="173">
        <f t="shared" si="4"/>
        <v>28.43</v>
      </c>
      <c r="I26" s="173">
        <f t="shared" si="4"/>
        <v>110.83</v>
      </c>
      <c r="J26" s="173">
        <f t="shared" si="4"/>
        <v>767.68000000000006</v>
      </c>
      <c r="K26" s="455" t="s">
        <v>14</v>
      </c>
      <c r="L26" s="453"/>
      <c r="M26" s="454"/>
      <c r="N26" s="172">
        <f t="shared" ref="N26:S26" si="5">N17+N18+N19+N20+N21+N22+N23+N24+N25</f>
        <v>810</v>
      </c>
      <c r="O26" s="162">
        <f t="shared" si="5"/>
        <v>132.71</v>
      </c>
      <c r="P26" s="175">
        <f t="shared" si="5"/>
        <v>29.43</v>
      </c>
      <c r="Q26" s="175">
        <f t="shared" si="5"/>
        <v>28.43</v>
      </c>
      <c r="R26" s="175">
        <f t="shared" si="5"/>
        <v>110.83</v>
      </c>
      <c r="S26" s="176">
        <f t="shared" si="5"/>
        <v>767.68000000000006</v>
      </c>
      <c r="T26" s="55">
        <f>F26+F15</f>
        <v>200.5</v>
      </c>
      <c r="U26" s="55">
        <f>O26+O15</f>
        <v>200.5</v>
      </c>
    </row>
    <row r="27" spans="1:21" ht="31.5" customHeight="1" thickBot="1" x14ac:dyDescent="0.3">
      <c r="A27" s="460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67"/>
    </row>
    <row r="28" spans="1:21" ht="50.25" customHeight="1" x14ac:dyDescent="0.3">
      <c r="A28" s="165">
        <v>291</v>
      </c>
      <c r="B28" s="475" t="s">
        <v>51</v>
      </c>
      <c r="C28" s="476"/>
      <c r="D28" s="477"/>
      <c r="E28" s="154" t="s">
        <v>43</v>
      </c>
      <c r="F28" s="155" t="s">
        <v>169</v>
      </c>
      <c r="G28" s="166">
        <v>6.78</v>
      </c>
      <c r="H28" s="166">
        <v>0.82</v>
      </c>
      <c r="I28" s="166">
        <v>34.85</v>
      </c>
      <c r="J28" s="167">
        <v>173.88</v>
      </c>
      <c r="K28" s="475" t="s">
        <v>51</v>
      </c>
      <c r="L28" s="476"/>
      <c r="M28" s="477"/>
      <c r="N28" s="154" t="s">
        <v>43</v>
      </c>
      <c r="O28" s="155" t="s">
        <v>169</v>
      </c>
      <c r="P28" s="166">
        <v>6.78</v>
      </c>
      <c r="Q28" s="166">
        <v>0.82</v>
      </c>
      <c r="R28" s="166">
        <v>34.85</v>
      </c>
      <c r="S28" s="167">
        <v>173.88</v>
      </c>
    </row>
    <row r="29" spans="1:21" ht="45.75" customHeight="1" x14ac:dyDescent="0.3">
      <c r="A29" s="8">
        <v>367</v>
      </c>
      <c r="B29" s="415" t="s">
        <v>143</v>
      </c>
      <c r="C29" s="416"/>
      <c r="D29" s="417"/>
      <c r="E29" s="9" t="s">
        <v>26</v>
      </c>
      <c r="F29" s="10" t="s">
        <v>312</v>
      </c>
      <c r="G29" s="19">
        <v>10.16</v>
      </c>
      <c r="H29" s="19">
        <v>18.329999999999998</v>
      </c>
      <c r="I29" s="19">
        <v>3.5</v>
      </c>
      <c r="J29" s="141">
        <v>247.5</v>
      </c>
      <c r="K29" s="415" t="s">
        <v>143</v>
      </c>
      <c r="L29" s="416"/>
      <c r="M29" s="417"/>
      <c r="N29" s="9" t="s">
        <v>26</v>
      </c>
      <c r="O29" s="10" t="s">
        <v>312</v>
      </c>
      <c r="P29" s="19">
        <v>10.16</v>
      </c>
      <c r="Q29" s="19">
        <v>18.329999999999998</v>
      </c>
      <c r="R29" s="19">
        <v>3.5</v>
      </c>
      <c r="S29" s="141">
        <v>247.5</v>
      </c>
    </row>
    <row r="30" spans="1:21" ht="48.7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61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61">
        <v>60</v>
      </c>
      <c r="T30" s="267"/>
      <c r="U30" s="66"/>
    </row>
    <row r="31" spans="1:21" ht="46.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42</v>
      </c>
      <c r="G31" s="27">
        <v>3.8</v>
      </c>
      <c r="H31" s="27">
        <v>0.4</v>
      </c>
      <c r="I31" s="27">
        <v>24.6</v>
      </c>
      <c r="J31" s="142">
        <v>117.5</v>
      </c>
      <c r="K31" s="415" t="s">
        <v>21</v>
      </c>
      <c r="L31" s="416"/>
      <c r="M31" s="417"/>
      <c r="N31" s="9" t="s">
        <v>48</v>
      </c>
      <c r="O31" s="10" t="s">
        <v>42</v>
      </c>
      <c r="P31" s="27">
        <v>3.8</v>
      </c>
      <c r="Q31" s="27">
        <v>0.4</v>
      </c>
      <c r="R31" s="27">
        <v>24.6</v>
      </c>
      <c r="S31" s="142">
        <v>117.5</v>
      </c>
      <c r="T31" s="67"/>
      <c r="U31" s="66"/>
    </row>
    <row r="32" spans="1:21" ht="43.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42</v>
      </c>
      <c r="G32" s="24">
        <v>1.98</v>
      </c>
      <c r="H32" s="27">
        <v>0.36</v>
      </c>
      <c r="I32" s="27">
        <v>10.02</v>
      </c>
      <c r="J32" s="142">
        <v>52.2</v>
      </c>
      <c r="K32" s="415" t="s">
        <v>53</v>
      </c>
      <c r="L32" s="416"/>
      <c r="M32" s="417"/>
      <c r="N32" s="9" t="s">
        <v>41</v>
      </c>
      <c r="O32" s="10" t="s">
        <v>42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15.75" customHeight="1" x14ac:dyDescent="0.3">
      <c r="A33" s="8"/>
      <c r="B33" s="415"/>
      <c r="C33" s="416"/>
      <c r="D33" s="417"/>
      <c r="E33" s="9"/>
      <c r="F33" s="10"/>
      <c r="G33" s="27"/>
      <c r="H33" s="27"/>
      <c r="I33" s="27"/>
      <c r="J33" s="27"/>
      <c r="K33" s="415"/>
      <c r="L33" s="416"/>
      <c r="M33" s="417"/>
      <c r="N33" s="9"/>
      <c r="O33" s="10"/>
      <c r="P33" s="27"/>
      <c r="Q33" s="27"/>
      <c r="R33" s="27"/>
      <c r="S33" s="142"/>
    </row>
    <row r="34" spans="1:19" ht="16.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10"/>
      <c r="P34" s="24"/>
      <c r="Q34" s="27"/>
      <c r="R34" s="27"/>
      <c r="S34" s="142"/>
    </row>
    <row r="35" spans="1:19" ht="14.25" customHeight="1" x14ac:dyDescent="0.3">
      <c r="A35" s="8"/>
      <c r="B35" s="415"/>
      <c r="C35" s="416"/>
      <c r="D35" s="417"/>
      <c r="E35" s="9"/>
      <c r="F35" s="10"/>
      <c r="G35" s="24"/>
      <c r="H35" s="27"/>
      <c r="I35" s="27"/>
      <c r="J35" s="27"/>
      <c r="K35" s="415"/>
      <c r="L35" s="416"/>
      <c r="M35" s="417"/>
      <c r="N35" s="9"/>
      <c r="O35" s="10"/>
      <c r="P35" s="24"/>
      <c r="Q35" s="27"/>
      <c r="R35" s="27"/>
      <c r="S35" s="142"/>
    </row>
    <row r="36" spans="1:19" ht="15.75" customHeight="1" thickBot="1" x14ac:dyDescent="0.35">
      <c r="A36" s="268"/>
      <c r="B36" s="469"/>
      <c r="C36" s="470"/>
      <c r="D36" s="471"/>
      <c r="E36" s="269"/>
      <c r="F36" s="270"/>
      <c r="G36" s="271"/>
      <c r="H36" s="271"/>
      <c r="I36" s="271"/>
      <c r="J36" s="271"/>
      <c r="K36" s="469"/>
      <c r="L36" s="470"/>
      <c r="M36" s="471"/>
      <c r="N36" s="269"/>
      <c r="O36" s="270"/>
      <c r="P36" s="271"/>
      <c r="Q36" s="271"/>
      <c r="R36" s="271"/>
      <c r="S36" s="272"/>
    </row>
    <row r="37" spans="1:19" ht="27" customHeight="1" thickBot="1" x14ac:dyDescent="0.4">
      <c r="A37" s="452" t="s">
        <v>14</v>
      </c>
      <c r="B37" s="453"/>
      <c r="C37" s="453"/>
      <c r="D37" s="454"/>
      <c r="E37" s="172">
        <f>E28+E29+E33+E34+E35+E36</f>
        <v>280</v>
      </c>
      <c r="F37" s="162">
        <f>F28+F29+F30+F31+F32+F34+F33</f>
        <v>60.47</v>
      </c>
      <c r="G37" s="175">
        <f>G28+G29+G33+G34+G35+G36</f>
        <v>16.940000000000001</v>
      </c>
      <c r="H37" s="175">
        <f>H28+H29+H33+H34+H35+H36</f>
        <v>19.149999999999999</v>
      </c>
      <c r="I37" s="175">
        <f>I28+I29+I33+I34+I35+I36</f>
        <v>38.35</v>
      </c>
      <c r="J37" s="175">
        <f>J28+J29+J33+J34+J35+J36</f>
        <v>421.38</v>
      </c>
      <c r="K37" s="455" t="s">
        <v>14</v>
      </c>
      <c r="L37" s="453"/>
      <c r="M37" s="454"/>
      <c r="N37" s="172">
        <f>N28+N29+N33+N34+N35+N36</f>
        <v>280</v>
      </c>
      <c r="O37" s="162">
        <f>SUM(O28+O29+O30+O31+O32+O33+O34)</f>
        <v>60.47</v>
      </c>
      <c r="P37" s="173">
        <f>P28+P29+P33+P34+P35+P36</f>
        <v>16.940000000000001</v>
      </c>
      <c r="Q37" s="173">
        <f>Q28+Q29+Q33+Q34+Q35+Q36</f>
        <v>19.149999999999999</v>
      </c>
      <c r="R37" s="173">
        <f>R28+R29+R33+R34+R35+R36</f>
        <v>38.35</v>
      </c>
      <c r="S37" s="189">
        <f>S28+S29+S33+S34+S35+S36</f>
        <v>421.38</v>
      </c>
    </row>
    <row r="38" spans="1:19" ht="45.75" customHeight="1" thickBot="1" x14ac:dyDescent="0.3">
      <c r="A38" s="460" t="s">
        <v>18</v>
      </c>
      <c r="B38" s="461"/>
      <c r="C38" s="461"/>
      <c r="D38" s="461"/>
      <c r="E38" s="461"/>
      <c r="F38" s="461"/>
      <c r="G38" s="461"/>
      <c r="H38" s="461"/>
      <c r="I38" s="461"/>
      <c r="J38" s="462"/>
      <c r="K38" s="463" t="s">
        <v>18</v>
      </c>
      <c r="L38" s="464"/>
      <c r="M38" s="464"/>
      <c r="N38" s="464"/>
      <c r="O38" s="464"/>
      <c r="P38" s="464"/>
      <c r="Q38" s="464"/>
      <c r="R38" s="464"/>
      <c r="S38" s="465"/>
    </row>
    <row r="39" spans="1:19" ht="42" customHeight="1" x14ac:dyDescent="0.3">
      <c r="A39" s="165">
        <v>516</v>
      </c>
      <c r="B39" s="475" t="s">
        <v>137</v>
      </c>
      <c r="C39" s="476"/>
      <c r="D39" s="477"/>
      <c r="E39" s="154" t="s">
        <v>23</v>
      </c>
      <c r="F39" s="155" t="s">
        <v>202</v>
      </c>
      <c r="G39" s="191">
        <v>5.8</v>
      </c>
      <c r="H39" s="191">
        <v>5</v>
      </c>
      <c r="I39" s="191">
        <v>8</v>
      </c>
      <c r="J39" s="191">
        <v>100</v>
      </c>
      <c r="K39" s="475" t="s">
        <v>137</v>
      </c>
      <c r="L39" s="476"/>
      <c r="M39" s="477"/>
      <c r="N39" s="154" t="s">
        <v>23</v>
      </c>
      <c r="O39" s="155" t="s">
        <v>202</v>
      </c>
      <c r="P39" s="191">
        <v>5.8</v>
      </c>
      <c r="Q39" s="191">
        <v>5</v>
      </c>
      <c r="R39" s="191">
        <v>8</v>
      </c>
      <c r="S39" s="192">
        <v>100</v>
      </c>
    </row>
    <row r="40" spans="1:19" ht="42.75" customHeight="1" thickBot="1" x14ac:dyDescent="0.35">
      <c r="A40" s="193">
        <v>573</v>
      </c>
      <c r="B40" s="469" t="s">
        <v>81</v>
      </c>
      <c r="C40" s="470"/>
      <c r="D40" s="471"/>
      <c r="E40" s="194" t="s">
        <v>24</v>
      </c>
      <c r="F40" s="195" t="s">
        <v>311</v>
      </c>
      <c r="G40" s="196">
        <v>9</v>
      </c>
      <c r="H40" s="196">
        <v>6.85</v>
      </c>
      <c r="I40" s="196">
        <v>74</v>
      </c>
      <c r="J40" s="196">
        <v>385.5</v>
      </c>
      <c r="K40" s="469" t="s">
        <v>81</v>
      </c>
      <c r="L40" s="470"/>
      <c r="M40" s="471"/>
      <c r="N40" s="194" t="s">
        <v>24</v>
      </c>
      <c r="O40" s="195" t="s">
        <v>311</v>
      </c>
      <c r="P40" s="196">
        <v>9</v>
      </c>
      <c r="Q40" s="196">
        <v>6.85</v>
      </c>
      <c r="R40" s="196">
        <v>74</v>
      </c>
      <c r="S40" s="197">
        <v>385.5</v>
      </c>
    </row>
    <row r="41" spans="1:19" ht="41.25" customHeight="1" thickBot="1" x14ac:dyDescent="0.4">
      <c r="A41" s="452" t="s">
        <v>14</v>
      </c>
      <c r="B41" s="453"/>
      <c r="C41" s="453"/>
      <c r="D41" s="454"/>
      <c r="E41" s="172">
        <f t="shared" ref="E41:J41" si="6">E39+E40</f>
        <v>290</v>
      </c>
      <c r="F41" s="162">
        <f t="shared" si="6"/>
        <v>40</v>
      </c>
      <c r="G41" s="163">
        <f t="shared" si="6"/>
        <v>14.8</v>
      </c>
      <c r="H41" s="163">
        <f t="shared" si="6"/>
        <v>11.85</v>
      </c>
      <c r="I41" s="163">
        <f t="shared" si="6"/>
        <v>82</v>
      </c>
      <c r="J41" s="163">
        <f t="shared" si="6"/>
        <v>485.5</v>
      </c>
      <c r="K41" s="455" t="s">
        <v>14</v>
      </c>
      <c r="L41" s="453"/>
      <c r="M41" s="454"/>
      <c r="N41" s="172">
        <f t="shared" ref="N41:S41" si="7">N39+N40</f>
        <v>290</v>
      </c>
      <c r="O41" s="162">
        <f>O39+O40</f>
        <v>40</v>
      </c>
      <c r="P41" s="163">
        <f t="shared" si="7"/>
        <v>14.8</v>
      </c>
      <c r="Q41" s="163">
        <f t="shared" si="7"/>
        <v>11.85</v>
      </c>
      <c r="R41" s="163">
        <f t="shared" si="7"/>
        <v>82</v>
      </c>
      <c r="S41" s="164">
        <f t="shared" si="7"/>
        <v>485.5</v>
      </c>
    </row>
    <row r="42" spans="1:19" ht="31.5" customHeight="1" thickBot="1" x14ac:dyDescent="0.4">
      <c r="A42" s="515" t="s">
        <v>14</v>
      </c>
      <c r="B42" s="516"/>
      <c r="C42" s="516"/>
      <c r="D42" s="517"/>
      <c r="E42" s="273">
        <f>E11+E15+E26+E37+E41</f>
        <v>1610</v>
      </c>
      <c r="F42" s="199">
        <f>F11+F15+F26+F37+F41</f>
        <v>300.97000000000003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N11+N15+N26+N37+N41</f>
        <v>1610</v>
      </c>
      <c r="O42" s="199">
        <f>O11+O15+O26+O37+O41</f>
        <v>300.97000000000003</v>
      </c>
      <c r="P42" s="198"/>
      <c r="Q42" s="198"/>
      <c r="R42" s="198"/>
      <c r="S42" s="200"/>
    </row>
    <row r="43" spans="1:19" ht="22.5" customHeight="1" x14ac:dyDescent="0.35">
      <c r="A43" s="56"/>
      <c r="B43" s="56"/>
      <c r="C43" s="56"/>
      <c r="D43" s="56"/>
      <c r="E43" s="57"/>
      <c r="F43" s="58"/>
      <c r="G43" s="57"/>
      <c r="H43" s="57"/>
      <c r="I43" s="57"/>
      <c r="J43" s="57"/>
      <c r="K43" s="56"/>
      <c r="L43" s="56"/>
      <c r="M43" s="56"/>
      <c r="N43" s="57"/>
      <c r="O43" s="58"/>
      <c r="P43" s="57"/>
      <c r="Q43" s="57"/>
      <c r="R43" s="57"/>
      <c r="S43" s="57"/>
    </row>
    <row r="44" spans="1:19" ht="26.25" customHeight="1" x14ac:dyDescent="0.3">
      <c r="F44" s="37" t="s">
        <v>30</v>
      </c>
      <c r="G44" s="37"/>
      <c r="H44" s="37"/>
      <c r="I44" s="37"/>
      <c r="J44" s="38"/>
      <c r="K44" s="1"/>
    </row>
  </sheetData>
  <mergeCells count="83">
    <mergeCell ref="A42:D42"/>
    <mergeCell ref="K42:M42"/>
    <mergeCell ref="B17:D17"/>
    <mergeCell ref="B18:D18"/>
    <mergeCell ref="K18:M18"/>
    <mergeCell ref="A26:D26"/>
    <mergeCell ref="A27:J27"/>
    <mergeCell ref="K27:S27"/>
    <mergeCell ref="B19:D19"/>
    <mergeCell ref="K19:M19"/>
    <mergeCell ref="B20:D20"/>
    <mergeCell ref="K20:M20"/>
    <mergeCell ref="B21:D21"/>
    <mergeCell ref="K21:M21"/>
    <mergeCell ref="B22:D22"/>
    <mergeCell ref="K22:M22"/>
    <mergeCell ref="K13:M13"/>
    <mergeCell ref="K15:M15"/>
    <mergeCell ref="K17:M17"/>
    <mergeCell ref="B13:D13"/>
    <mergeCell ref="B14:D14"/>
    <mergeCell ref="K14:M14"/>
    <mergeCell ref="A15:D15"/>
    <mergeCell ref="A16:J16"/>
    <mergeCell ref="K16:S16"/>
    <mergeCell ref="A12:J12"/>
    <mergeCell ref="K12:S12"/>
    <mergeCell ref="F4:L4"/>
    <mergeCell ref="B5:R5"/>
    <mergeCell ref="B6:D6"/>
    <mergeCell ref="K6:M6"/>
    <mergeCell ref="A7:J7"/>
    <mergeCell ref="K7:S7"/>
    <mergeCell ref="B8:D8"/>
    <mergeCell ref="K8:M8"/>
    <mergeCell ref="K11:M11"/>
    <mergeCell ref="B10:D10"/>
    <mergeCell ref="K10:M10"/>
    <mergeCell ref="B9:D9"/>
    <mergeCell ref="K9:M9"/>
    <mergeCell ref="A11:D11"/>
    <mergeCell ref="A1:D1"/>
    <mergeCell ref="L1:O1"/>
    <mergeCell ref="P1:S1"/>
    <mergeCell ref="A2:D2"/>
    <mergeCell ref="A3:D3"/>
    <mergeCell ref="L3:O3"/>
    <mergeCell ref="P3:S3"/>
    <mergeCell ref="B23:D23"/>
    <mergeCell ref="K23:M23"/>
    <mergeCell ref="B24:D24"/>
    <mergeCell ref="K24:M24"/>
    <mergeCell ref="B25:D25"/>
    <mergeCell ref="K25:M25"/>
    <mergeCell ref="K26:M26"/>
    <mergeCell ref="K28:M28"/>
    <mergeCell ref="B28:D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B34:D34"/>
    <mergeCell ref="K34:M34"/>
    <mergeCell ref="B35:D35"/>
    <mergeCell ref="K35:M35"/>
    <mergeCell ref="K41:M41"/>
    <mergeCell ref="K36:M36"/>
    <mergeCell ref="B39:D39"/>
    <mergeCell ref="K40:M40"/>
    <mergeCell ref="K39:M39"/>
    <mergeCell ref="A41:D41"/>
    <mergeCell ref="B40:D40"/>
    <mergeCell ref="B36:D36"/>
    <mergeCell ref="A37:D37"/>
    <mergeCell ref="K37:M37"/>
    <mergeCell ref="A38:J38"/>
    <mergeCell ref="K38:S38"/>
  </mergeCells>
  <pageMargins left="0" right="0" top="0" bottom="0" header="0.31496062992125984" footer="0.31496062992125984"/>
  <pageSetup paperSize="9" scale="3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9" workbookViewId="0">
      <selection activeCell="A17" sqref="A17:S23"/>
    </sheetView>
  </sheetViews>
  <sheetFormatPr defaultRowHeight="15" x14ac:dyDescent="0.25"/>
  <cols>
    <col min="4" max="4" width="14.85546875" customWidth="1"/>
    <col min="6" max="6" width="11" customWidth="1"/>
    <col min="10" max="10" width="11.140625" customWidth="1"/>
    <col min="13" max="13" width="14" customWidth="1"/>
    <col min="15" max="15" width="12.42578125" customWidth="1"/>
    <col min="16" max="16" width="10.7109375" customWidth="1"/>
    <col min="19" max="19" width="13.28515625" customWidth="1"/>
  </cols>
  <sheetData>
    <row r="1" spans="1:19" ht="24.75" customHeight="1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9.5" customHeight="1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395"/>
      <c r="M2" s="395"/>
      <c r="N2" s="395"/>
      <c r="O2" s="396"/>
      <c r="P2" s="395" t="s">
        <v>186</v>
      </c>
      <c r="Q2" s="395"/>
      <c r="R2" s="395"/>
      <c r="S2" s="396"/>
    </row>
    <row r="3" spans="1:19" ht="23.25" customHeight="1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21" customHeight="1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8.5" customHeight="1" thickBot="1" x14ac:dyDescent="0.4">
      <c r="B5" s="425" t="s">
        <v>317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29" customHeight="1" thickBot="1" x14ac:dyDescent="0.3">
      <c r="A6" s="215" t="s">
        <v>4</v>
      </c>
      <c r="B6" s="491" t="s">
        <v>5</v>
      </c>
      <c r="C6" s="543"/>
      <c r="D6" s="544"/>
      <c r="E6" s="397" t="s">
        <v>6</v>
      </c>
      <c r="F6" s="400" t="s">
        <v>7</v>
      </c>
      <c r="G6" s="400" t="s">
        <v>8</v>
      </c>
      <c r="H6" s="400" t="s">
        <v>9</v>
      </c>
      <c r="I6" s="400" t="s">
        <v>10</v>
      </c>
      <c r="J6" s="398" t="s">
        <v>11</v>
      </c>
      <c r="K6" s="491" t="s">
        <v>33</v>
      </c>
      <c r="L6" s="543"/>
      <c r="M6" s="544"/>
      <c r="N6" s="397" t="s">
        <v>6</v>
      </c>
      <c r="O6" s="400" t="s">
        <v>7</v>
      </c>
      <c r="P6" s="400" t="s">
        <v>8</v>
      </c>
      <c r="Q6" s="400" t="s">
        <v>9</v>
      </c>
      <c r="R6" s="400" t="s">
        <v>10</v>
      </c>
      <c r="S6" s="218" t="s">
        <v>11</v>
      </c>
    </row>
    <row r="7" spans="1:19" ht="35.1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48" customHeight="1" x14ac:dyDescent="0.3">
      <c r="A8" s="274">
        <v>260</v>
      </c>
      <c r="B8" s="488" t="s">
        <v>189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189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40.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44.25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0" customHeight="1" thickBot="1" x14ac:dyDescent="0.4">
      <c r="A11" s="452" t="s">
        <v>14</v>
      </c>
      <c r="B11" s="453"/>
      <c r="C11" s="453"/>
      <c r="D11" s="454"/>
      <c r="E11" s="399">
        <f t="shared" ref="E11:J11" si="0">E8+E9+E10</f>
        <v>410</v>
      </c>
      <c r="F11" s="399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455" t="s">
        <v>14</v>
      </c>
      <c r="L11" s="453"/>
      <c r="M11" s="454"/>
      <c r="N11" s="399">
        <f t="shared" ref="N11:S11" si="1">N8+N9+N10</f>
        <v>410</v>
      </c>
      <c r="O11" s="399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35.25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545" t="s">
        <v>15</v>
      </c>
      <c r="L12" s="545"/>
      <c r="M12" s="545"/>
      <c r="N12" s="545"/>
      <c r="O12" s="545"/>
      <c r="P12" s="545"/>
      <c r="Q12" s="545"/>
      <c r="R12" s="545"/>
      <c r="S12" s="545"/>
    </row>
    <row r="13" spans="1:19" ht="37.5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8.25" customHeight="1" thickBot="1" x14ac:dyDescent="0.35">
      <c r="A14" s="18">
        <v>518</v>
      </c>
      <c r="B14" s="440" t="s">
        <v>314</v>
      </c>
      <c r="C14" s="440"/>
      <c r="D14" s="440"/>
      <c r="E14" s="20" t="s">
        <v>23</v>
      </c>
      <c r="F14" s="21" t="s">
        <v>313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313</v>
      </c>
      <c r="P14" s="46">
        <v>10</v>
      </c>
      <c r="Q14" s="46">
        <v>6.4</v>
      </c>
      <c r="R14" s="46">
        <v>17</v>
      </c>
      <c r="S14" s="46">
        <v>174</v>
      </c>
    </row>
    <row r="15" spans="1:19" ht="35.1" customHeight="1" thickBot="1" x14ac:dyDescent="0.4">
      <c r="A15" s="547" t="s">
        <v>14</v>
      </c>
      <c r="B15" s="548"/>
      <c r="C15" s="548"/>
      <c r="D15" s="549"/>
      <c r="E15" s="161">
        <f t="shared" ref="E15:J15" si="2">E13+E14</f>
        <v>230</v>
      </c>
      <c r="F15" s="162">
        <f t="shared" si="2"/>
        <v>65.92</v>
      </c>
      <c r="G15" s="163">
        <f t="shared" si="2"/>
        <v>14.190000000000001</v>
      </c>
      <c r="H15" s="163">
        <f t="shared" si="2"/>
        <v>10.43</v>
      </c>
      <c r="I15" s="163">
        <f t="shared" si="2"/>
        <v>31.05</v>
      </c>
      <c r="J15" s="163">
        <f t="shared" si="2"/>
        <v>219.5</v>
      </c>
      <c r="K15" s="550" t="s">
        <v>14</v>
      </c>
      <c r="L15" s="548"/>
      <c r="M15" s="549"/>
      <c r="N15" s="161">
        <f t="shared" ref="N15:S15" si="3">N13+N14</f>
        <v>230</v>
      </c>
      <c r="O15" s="162">
        <f t="shared" si="3"/>
        <v>65.92</v>
      </c>
      <c r="P15" s="163">
        <f t="shared" si="3"/>
        <v>14.190000000000001</v>
      </c>
      <c r="Q15" s="163">
        <f t="shared" si="3"/>
        <v>10.43</v>
      </c>
      <c r="R15" s="163">
        <f t="shared" si="3"/>
        <v>31.05</v>
      </c>
      <c r="S15" s="164">
        <f t="shared" si="3"/>
        <v>219.5</v>
      </c>
    </row>
    <row r="16" spans="1:19" ht="35.1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45"/>
    </row>
    <row r="17" spans="1:21" ht="57" customHeight="1" x14ac:dyDescent="0.3">
      <c r="A17" s="165">
        <v>8</v>
      </c>
      <c r="B17" s="439" t="s">
        <v>132</v>
      </c>
      <c r="C17" s="439"/>
      <c r="D17" s="439"/>
      <c r="E17" s="154" t="s">
        <v>26</v>
      </c>
      <c r="F17" s="155" t="s">
        <v>311</v>
      </c>
      <c r="G17" s="166">
        <v>1.5</v>
      </c>
      <c r="H17" s="166">
        <v>0.2</v>
      </c>
      <c r="I17" s="166">
        <v>21.7</v>
      </c>
      <c r="J17" s="166">
        <v>95</v>
      </c>
      <c r="K17" s="439" t="s">
        <v>132</v>
      </c>
      <c r="L17" s="439"/>
      <c r="M17" s="439"/>
      <c r="N17" s="154" t="s">
        <v>26</v>
      </c>
      <c r="O17" s="155" t="s">
        <v>311</v>
      </c>
      <c r="P17" s="166">
        <v>1.5</v>
      </c>
      <c r="Q17" s="166">
        <v>0.2</v>
      </c>
      <c r="R17" s="166">
        <v>21.7</v>
      </c>
      <c r="S17" s="167">
        <v>95</v>
      </c>
    </row>
    <row r="18" spans="1:21" ht="56.25" customHeight="1" x14ac:dyDescent="0.3">
      <c r="A18" s="13">
        <v>165</v>
      </c>
      <c r="B18" s="444" t="s">
        <v>68</v>
      </c>
      <c r="C18" s="444"/>
      <c r="D18" s="444"/>
      <c r="E18" s="14" t="s">
        <v>38</v>
      </c>
      <c r="F18" s="15" t="s">
        <v>252</v>
      </c>
      <c r="G18" s="49">
        <v>7.13</v>
      </c>
      <c r="H18" s="49">
        <v>6.58</v>
      </c>
      <c r="I18" s="49">
        <v>23.73</v>
      </c>
      <c r="J18" s="49">
        <v>182.5</v>
      </c>
      <c r="K18" s="444" t="s">
        <v>68</v>
      </c>
      <c r="L18" s="444"/>
      <c r="M18" s="444"/>
      <c r="N18" s="14" t="s">
        <v>38</v>
      </c>
      <c r="O18" s="15" t="s">
        <v>252</v>
      </c>
      <c r="P18" s="49">
        <v>7.13</v>
      </c>
      <c r="Q18" s="49">
        <v>6.58</v>
      </c>
      <c r="R18" s="49">
        <v>23.73</v>
      </c>
      <c r="S18" s="140">
        <v>182.5</v>
      </c>
    </row>
    <row r="19" spans="1:21" ht="53.25" customHeight="1" x14ac:dyDescent="0.3">
      <c r="A19" s="8" t="s">
        <v>55</v>
      </c>
      <c r="B19" s="414" t="s">
        <v>315</v>
      </c>
      <c r="C19" s="414"/>
      <c r="D19" s="414"/>
      <c r="E19" s="9" t="s">
        <v>43</v>
      </c>
      <c r="F19" s="10" t="s">
        <v>194</v>
      </c>
      <c r="G19" s="19">
        <v>15.21</v>
      </c>
      <c r="H19" s="19">
        <v>20.46</v>
      </c>
      <c r="I19" s="19">
        <v>33.46</v>
      </c>
      <c r="J19" s="19">
        <v>392.55</v>
      </c>
      <c r="K19" s="414" t="s">
        <v>315</v>
      </c>
      <c r="L19" s="414"/>
      <c r="M19" s="414"/>
      <c r="N19" s="9" t="s">
        <v>43</v>
      </c>
      <c r="O19" s="10" t="s">
        <v>194</v>
      </c>
      <c r="P19" s="19">
        <v>15.21</v>
      </c>
      <c r="Q19" s="19">
        <v>20.46</v>
      </c>
      <c r="R19" s="19">
        <v>33.46</v>
      </c>
      <c r="S19" s="141">
        <v>392.55</v>
      </c>
    </row>
    <row r="20" spans="1:21" ht="54" customHeight="1" x14ac:dyDescent="0.3">
      <c r="A20" s="8">
        <v>493</v>
      </c>
      <c r="B20" s="444" t="s">
        <v>29</v>
      </c>
      <c r="C20" s="444"/>
      <c r="D20" s="444"/>
      <c r="E20" s="14" t="s">
        <v>23</v>
      </c>
      <c r="F20" s="15" t="s">
        <v>76</v>
      </c>
      <c r="G20" s="22">
        <v>0.1</v>
      </c>
      <c r="H20" s="22">
        <v>0</v>
      </c>
      <c r="I20" s="22">
        <v>15</v>
      </c>
      <c r="J20" s="22">
        <v>60</v>
      </c>
      <c r="K20" s="444" t="s">
        <v>29</v>
      </c>
      <c r="L20" s="444"/>
      <c r="M20" s="444"/>
      <c r="N20" s="14" t="s">
        <v>23</v>
      </c>
      <c r="O20" s="15" t="s">
        <v>76</v>
      </c>
      <c r="P20" s="22">
        <v>0.1</v>
      </c>
      <c r="Q20" s="22">
        <v>0</v>
      </c>
      <c r="R20" s="22">
        <v>15</v>
      </c>
      <c r="S20" s="61">
        <v>60</v>
      </c>
    </row>
    <row r="21" spans="1:21" ht="51.75" customHeight="1" x14ac:dyDescent="0.3">
      <c r="A21" s="8">
        <v>108</v>
      </c>
      <c r="B21" s="414" t="s">
        <v>21</v>
      </c>
      <c r="C21" s="414"/>
      <c r="D21" s="414"/>
      <c r="E21" s="9" t="s">
        <v>48</v>
      </c>
      <c r="F21" s="10" t="s">
        <v>195</v>
      </c>
      <c r="G21" s="27">
        <v>3.8</v>
      </c>
      <c r="H21" s="27">
        <v>0.4</v>
      </c>
      <c r="I21" s="27">
        <v>24.6</v>
      </c>
      <c r="J21" s="27">
        <v>117.5</v>
      </c>
      <c r="K21" s="414" t="s">
        <v>21</v>
      </c>
      <c r="L21" s="414"/>
      <c r="M21" s="414"/>
      <c r="N21" s="9" t="s">
        <v>48</v>
      </c>
      <c r="O21" s="10" t="s">
        <v>195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46.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196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196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45" customHeight="1" x14ac:dyDescent="0.3">
      <c r="A23" s="45"/>
      <c r="B23" s="440"/>
      <c r="C23" s="440"/>
      <c r="D23" s="440"/>
      <c r="E23" s="20"/>
      <c r="F23" s="21"/>
      <c r="G23" s="46"/>
      <c r="H23" s="46"/>
      <c r="I23" s="46"/>
      <c r="J23" s="46"/>
      <c r="K23" s="440"/>
      <c r="L23" s="440"/>
      <c r="M23" s="440"/>
      <c r="N23" s="20"/>
      <c r="O23" s="21"/>
      <c r="P23" s="46"/>
      <c r="Q23" s="46"/>
      <c r="R23" s="46"/>
      <c r="S23" s="46"/>
    </row>
    <row r="24" spans="1:21" ht="45" customHeight="1" x14ac:dyDescent="0.3">
      <c r="A24" s="13"/>
      <c r="B24" s="445"/>
      <c r="C24" s="446"/>
      <c r="D24" s="447"/>
      <c r="E24" s="14"/>
      <c r="F24" s="15"/>
      <c r="G24" s="24"/>
      <c r="H24" s="27"/>
      <c r="I24" s="27"/>
      <c r="J24" s="27"/>
      <c r="K24" s="445"/>
      <c r="L24" s="446"/>
      <c r="M24" s="447"/>
      <c r="N24" s="14"/>
      <c r="O24" s="15"/>
      <c r="P24" s="24"/>
      <c r="Q24" s="27"/>
      <c r="R24" s="27"/>
      <c r="S24" s="142"/>
    </row>
    <row r="25" spans="1:21" ht="4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  <c r="T25" s="55">
        <f>F15+F26</f>
        <v>200.5</v>
      </c>
    </row>
    <row r="26" spans="1:21" ht="30" customHeight="1" thickBot="1" x14ac:dyDescent="0.4">
      <c r="A26" s="452" t="s">
        <v>14</v>
      </c>
      <c r="B26" s="453"/>
      <c r="C26" s="453"/>
      <c r="D26" s="454"/>
      <c r="E26" s="399">
        <f t="shared" ref="E26:J26" si="4">E17+E18+E19+E20+E21+E22+E23+E24+E25</f>
        <v>810</v>
      </c>
      <c r="F26" s="162">
        <f t="shared" si="4"/>
        <v>134.57999999999998</v>
      </c>
      <c r="G26" s="173">
        <f t="shared" si="4"/>
        <v>29.720000000000002</v>
      </c>
      <c r="H26" s="173">
        <f t="shared" si="4"/>
        <v>28</v>
      </c>
      <c r="I26" s="173">
        <f t="shared" si="4"/>
        <v>128.51000000000002</v>
      </c>
      <c r="J26" s="173">
        <f t="shared" si="4"/>
        <v>899.75</v>
      </c>
      <c r="K26" s="455" t="s">
        <v>14</v>
      </c>
      <c r="L26" s="453"/>
      <c r="M26" s="454"/>
      <c r="N26" s="399">
        <f t="shared" ref="N26:S26" si="5">N17+N18+N19+N20+N21+N22+N23+N24+N25</f>
        <v>810</v>
      </c>
      <c r="O26" s="174">
        <f t="shared" si="5"/>
        <v>134.57999999999998</v>
      </c>
      <c r="P26" s="175">
        <f t="shared" si="5"/>
        <v>29.720000000000002</v>
      </c>
      <c r="Q26" s="175">
        <f t="shared" si="5"/>
        <v>28</v>
      </c>
      <c r="R26" s="175">
        <f t="shared" si="5"/>
        <v>128.51000000000002</v>
      </c>
      <c r="S26" s="176">
        <f t="shared" si="5"/>
        <v>899.75</v>
      </c>
      <c r="T26" s="55">
        <f>O15+O26</f>
        <v>200.5</v>
      </c>
      <c r="U26" s="55"/>
    </row>
    <row r="27" spans="1:21" ht="53.25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</row>
    <row r="28" spans="1:21" ht="37.5" customHeight="1" x14ac:dyDescent="0.3">
      <c r="A28" s="165">
        <v>248</v>
      </c>
      <c r="B28" s="475" t="s">
        <v>36</v>
      </c>
      <c r="C28" s="476"/>
      <c r="D28" s="477"/>
      <c r="E28" s="154" t="s">
        <v>43</v>
      </c>
      <c r="F28" s="155" t="s">
        <v>147</v>
      </c>
      <c r="G28" s="166">
        <v>8.24</v>
      </c>
      <c r="H28" s="166">
        <v>11.59</v>
      </c>
      <c r="I28" s="166">
        <v>29.34</v>
      </c>
      <c r="J28" s="166">
        <v>254.7</v>
      </c>
      <c r="K28" s="475" t="s">
        <v>36</v>
      </c>
      <c r="L28" s="476"/>
      <c r="M28" s="477"/>
      <c r="N28" s="154" t="s">
        <v>43</v>
      </c>
      <c r="O28" s="155" t="s">
        <v>147</v>
      </c>
      <c r="P28" s="166">
        <v>8.24</v>
      </c>
      <c r="Q28" s="166">
        <v>11.59</v>
      </c>
      <c r="R28" s="166">
        <v>29.34</v>
      </c>
      <c r="S28" s="167">
        <v>254.7</v>
      </c>
    </row>
    <row r="29" spans="1:21" ht="40.5" customHeight="1" x14ac:dyDescent="0.3">
      <c r="A29" s="18">
        <v>412</v>
      </c>
      <c r="B29" s="440" t="s">
        <v>28</v>
      </c>
      <c r="C29" s="440"/>
      <c r="D29" s="440"/>
      <c r="E29" s="20" t="s">
        <v>26</v>
      </c>
      <c r="F29" s="21" t="s">
        <v>188</v>
      </c>
      <c r="G29" s="46">
        <v>12.67</v>
      </c>
      <c r="H29" s="46">
        <v>10.71</v>
      </c>
      <c r="I29" s="46">
        <v>9.2899999999999991</v>
      </c>
      <c r="J29" s="46">
        <v>188.57</v>
      </c>
      <c r="K29" s="440" t="s">
        <v>28</v>
      </c>
      <c r="L29" s="440"/>
      <c r="M29" s="440"/>
      <c r="N29" s="20" t="s">
        <v>26</v>
      </c>
      <c r="O29" s="21" t="s">
        <v>188</v>
      </c>
      <c r="P29" s="46">
        <v>12.67</v>
      </c>
      <c r="Q29" s="46">
        <v>10.71</v>
      </c>
      <c r="R29" s="46">
        <v>9.2899999999999991</v>
      </c>
      <c r="S29" s="177">
        <v>188.57</v>
      </c>
      <c r="U29" s="66"/>
    </row>
    <row r="30" spans="1:21" ht="42.75" customHeight="1" x14ac:dyDescent="0.3">
      <c r="A30" s="13">
        <v>519</v>
      </c>
      <c r="B30" s="440" t="s">
        <v>39</v>
      </c>
      <c r="C30" s="440"/>
      <c r="D30" s="440"/>
      <c r="E30" s="20" t="s">
        <v>23</v>
      </c>
      <c r="F30" s="21" t="s">
        <v>146</v>
      </c>
      <c r="G30" s="46">
        <v>0.7</v>
      </c>
      <c r="H30" s="46">
        <v>0.3</v>
      </c>
      <c r="I30" s="46">
        <v>22.8</v>
      </c>
      <c r="J30" s="46">
        <v>97</v>
      </c>
      <c r="K30" s="440" t="s">
        <v>39</v>
      </c>
      <c r="L30" s="440"/>
      <c r="M30" s="440"/>
      <c r="N30" s="20" t="s">
        <v>23</v>
      </c>
      <c r="O30" s="21" t="s">
        <v>146</v>
      </c>
      <c r="P30" s="46">
        <v>0.7</v>
      </c>
      <c r="Q30" s="46">
        <v>0.3</v>
      </c>
      <c r="R30" s="46">
        <v>22.8</v>
      </c>
      <c r="S30" s="177">
        <v>97</v>
      </c>
      <c r="U30" s="66"/>
    </row>
    <row r="31" spans="1:21" ht="36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40.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15.7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1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18" customHeight="1" thickBot="1" x14ac:dyDescent="0.3">
      <c r="A35" s="178"/>
      <c r="B35" s="533"/>
      <c r="C35" s="534"/>
      <c r="D35" s="535"/>
      <c r="E35" s="179"/>
      <c r="F35" s="179"/>
      <c r="G35" s="182"/>
      <c r="H35" s="182"/>
      <c r="I35" s="182"/>
      <c r="J35" s="182"/>
      <c r="K35" s="533"/>
      <c r="L35" s="534"/>
      <c r="M35" s="534"/>
      <c r="N35" s="535"/>
      <c r="O35" s="349"/>
      <c r="P35" s="181"/>
      <c r="Q35" s="181"/>
      <c r="R35" s="181"/>
      <c r="S35" s="350"/>
    </row>
    <row r="36" spans="1:19" ht="29.25" customHeight="1" thickBot="1" x14ac:dyDescent="0.4">
      <c r="A36" s="452" t="s">
        <v>14</v>
      </c>
      <c r="B36" s="453"/>
      <c r="C36" s="453"/>
      <c r="D36" s="454"/>
      <c r="E36" s="399">
        <f t="shared" ref="E36:J36" si="6">E28+E31+E32+E33+E34+E35</f>
        <v>260</v>
      </c>
      <c r="F36" s="162">
        <f>F28+F29+F30+F31+F32+F33</f>
        <v>29.059999999999995</v>
      </c>
      <c r="G36" s="175">
        <f t="shared" si="6"/>
        <v>14.02</v>
      </c>
      <c r="H36" s="175">
        <f t="shared" si="6"/>
        <v>12.35</v>
      </c>
      <c r="I36" s="175">
        <f t="shared" si="6"/>
        <v>63.959999999999994</v>
      </c>
      <c r="J36" s="175">
        <f t="shared" si="6"/>
        <v>424.4</v>
      </c>
      <c r="K36" s="455" t="s">
        <v>14</v>
      </c>
      <c r="L36" s="453"/>
      <c r="M36" s="454"/>
      <c r="N36" s="399">
        <f t="shared" ref="N36:S36" si="7">N28+N31+N32+N33+N34+N35</f>
        <v>260</v>
      </c>
      <c r="O36" s="162">
        <f>O28+O29+O30+O31+O32+O33</f>
        <v>29.059999999999995</v>
      </c>
      <c r="P36" s="173">
        <f t="shared" si="7"/>
        <v>14.02</v>
      </c>
      <c r="Q36" s="173">
        <f t="shared" si="7"/>
        <v>12.35</v>
      </c>
      <c r="R36" s="173">
        <f t="shared" si="7"/>
        <v>63.959999999999994</v>
      </c>
      <c r="S36" s="189">
        <f t="shared" si="7"/>
        <v>424.4</v>
      </c>
    </row>
    <row r="37" spans="1:19" ht="35.1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35.1" customHeight="1" x14ac:dyDescent="0.3">
      <c r="A38" s="165">
        <v>516</v>
      </c>
      <c r="B38" s="475" t="s">
        <v>77</v>
      </c>
      <c r="C38" s="476"/>
      <c r="D38" s="477"/>
      <c r="E38" s="154" t="s">
        <v>23</v>
      </c>
      <c r="F38" s="155" t="s">
        <v>202</v>
      </c>
      <c r="G38" s="191">
        <v>5.8</v>
      </c>
      <c r="H38" s="191">
        <v>5</v>
      </c>
      <c r="I38" s="191">
        <v>8</v>
      </c>
      <c r="J38" s="191">
        <v>100</v>
      </c>
      <c r="K38" s="475" t="s">
        <v>77</v>
      </c>
      <c r="L38" s="476"/>
      <c r="M38" s="477"/>
      <c r="N38" s="154" t="s">
        <v>23</v>
      </c>
      <c r="O38" s="155" t="s">
        <v>202</v>
      </c>
      <c r="P38" s="191">
        <v>5.8</v>
      </c>
      <c r="Q38" s="191">
        <v>5</v>
      </c>
      <c r="R38" s="191">
        <v>8</v>
      </c>
      <c r="S38" s="192">
        <v>100</v>
      </c>
    </row>
    <row r="39" spans="1:19" ht="33" customHeight="1" x14ac:dyDescent="0.3">
      <c r="A39" s="184">
        <v>549</v>
      </c>
      <c r="B39" s="445" t="s">
        <v>67</v>
      </c>
      <c r="C39" s="446"/>
      <c r="D39" s="447"/>
      <c r="E39" s="14" t="s">
        <v>26</v>
      </c>
      <c r="F39" s="15" t="s">
        <v>316</v>
      </c>
      <c r="G39" s="22">
        <v>10.199999999999999</v>
      </c>
      <c r="H39" s="22">
        <v>10.8</v>
      </c>
      <c r="I39" s="22">
        <v>30.2</v>
      </c>
      <c r="J39" s="22">
        <v>259</v>
      </c>
      <c r="K39" s="445" t="s">
        <v>67</v>
      </c>
      <c r="L39" s="446"/>
      <c r="M39" s="447"/>
      <c r="N39" s="14" t="s">
        <v>26</v>
      </c>
      <c r="O39" s="15" t="s">
        <v>316</v>
      </c>
      <c r="P39" s="22">
        <v>10.199999999999999</v>
      </c>
      <c r="Q39" s="22">
        <v>10.8</v>
      </c>
      <c r="R39" s="22">
        <v>30.2</v>
      </c>
      <c r="S39" s="61">
        <v>259</v>
      </c>
    </row>
    <row r="40" spans="1:19" ht="44.25" customHeight="1" thickBot="1" x14ac:dyDescent="0.35">
      <c r="A40" s="219"/>
      <c r="B40" s="530"/>
      <c r="C40" s="531"/>
      <c r="D40" s="532"/>
      <c r="E40" s="202"/>
      <c r="F40" s="240"/>
      <c r="G40" s="277"/>
      <c r="H40" s="277"/>
      <c r="I40" s="277"/>
      <c r="J40" s="277"/>
      <c r="K40" s="530"/>
      <c r="L40" s="531"/>
      <c r="M40" s="532"/>
      <c r="N40" s="202"/>
      <c r="O40" s="240"/>
      <c r="P40" s="277"/>
      <c r="Q40" s="277"/>
      <c r="R40" s="277"/>
      <c r="S40" s="278"/>
    </row>
    <row r="41" spans="1:19" ht="30" customHeight="1" thickBot="1" x14ac:dyDescent="0.4">
      <c r="A41" s="452" t="s">
        <v>14</v>
      </c>
      <c r="B41" s="453"/>
      <c r="C41" s="453"/>
      <c r="D41" s="454"/>
      <c r="E41" s="399">
        <f t="shared" ref="E41:J41" si="8">E38+E40</f>
        <v>200</v>
      </c>
      <c r="F41" s="162">
        <f>F38+F39+F40</f>
        <v>41.870000000000005</v>
      </c>
      <c r="G41" s="173">
        <f t="shared" si="8"/>
        <v>5.8</v>
      </c>
      <c r="H41" s="173">
        <f t="shared" si="8"/>
        <v>5</v>
      </c>
      <c r="I41" s="173">
        <f t="shared" si="8"/>
        <v>8</v>
      </c>
      <c r="J41" s="173">
        <f t="shared" si="8"/>
        <v>100</v>
      </c>
      <c r="K41" s="455" t="s">
        <v>14</v>
      </c>
      <c r="L41" s="453"/>
      <c r="M41" s="454"/>
      <c r="N41" s="399">
        <f t="shared" ref="N41:S41" si="9">N38+N40</f>
        <v>200</v>
      </c>
      <c r="O41" s="162">
        <f>O38+O39+O40</f>
        <v>41.870000000000005</v>
      </c>
      <c r="P41" s="173">
        <f t="shared" si="9"/>
        <v>5.8</v>
      </c>
      <c r="Q41" s="173">
        <f t="shared" si="9"/>
        <v>5</v>
      </c>
      <c r="R41" s="173">
        <f t="shared" si="9"/>
        <v>8</v>
      </c>
      <c r="S41" s="189">
        <f t="shared" si="9"/>
        <v>100</v>
      </c>
    </row>
    <row r="42" spans="1:19" ht="35.1" customHeight="1" thickBot="1" x14ac:dyDescent="0.4">
      <c r="A42" s="515" t="s">
        <v>14</v>
      </c>
      <c r="B42" s="516"/>
      <c r="C42" s="516"/>
      <c r="D42" s="517"/>
      <c r="E42" s="198">
        <f>E11+E15+E26+E36+E41</f>
        <v>1910</v>
      </c>
      <c r="F42" s="199">
        <f>F11+F15+F26+F36+F41</f>
        <v>300.96999999999997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1910</v>
      </c>
      <c r="O42" s="199">
        <f>O11+O15+O26+O36+O41</f>
        <v>300.96999999999997</v>
      </c>
      <c r="P42" s="198"/>
      <c r="Q42" s="198"/>
      <c r="R42" s="198"/>
      <c r="S42" s="200"/>
    </row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K11:M11"/>
    <mergeCell ref="K13:M13"/>
    <mergeCell ref="A11:D11"/>
    <mergeCell ref="A12:J12"/>
    <mergeCell ref="K12:S12"/>
    <mergeCell ref="B13:D13"/>
    <mergeCell ref="K15:M15"/>
    <mergeCell ref="B14:D14"/>
    <mergeCell ref="K14:M14"/>
    <mergeCell ref="A15:D15"/>
    <mergeCell ref="A16:J16"/>
    <mergeCell ref="K16:S16"/>
    <mergeCell ref="K17:M17"/>
    <mergeCell ref="B19:D19"/>
    <mergeCell ref="K19:M19"/>
    <mergeCell ref="B17:D17"/>
    <mergeCell ref="B18:D18"/>
    <mergeCell ref="K18:M18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K26:M26"/>
    <mergeCell ref="K28:M28"/>
    <mergeCell ref="A26:D26"/>
    <mergeCell ref="A27:J27"/>
    <mergeCell ref="K27:S27"/>
    <mergeCell ref="B28:D28"/>
    <mergeCell ref="B30:D30"/>
    <mergeCell ref="K30:M30"/>
    <mergeCell ref="B31:D31"/>
    <mergeCell ref="K31:M31"/>
    <mergeCell ref="B29:D29"/>
    <mergeCell ref="K29:M29"/>
    <mergeCell ref="B38:D38"/>
    <mergeCell ref="K38:M38"/>
    <mergeCell ref="B32:D32"/>
    <mergeCell ref="K32:M32"/>
    <mergeCell ref="B33:D33"/>
    <mergeCell ref="K33:M33"/>
    <mergeCell ref="B34:D34"/>
    <mergeCell ref="K34:M34"/>
    <mergeCell ref="B35:D35"/>
    <mergeCell ref="K36:M36"/>
    <mergeCell ref="K35:N35"/>
    <mergeCell ref="A36:D36"/>
    <mergeCell ref="A37:J37"/>
    <mergeCell ref="K37:S37"/>
    <mergeCell ref="A42:D42"/>
    <mergeCell ref="K42:M42"/>
    <mergeCell ref="A41:D41"/>
    <mergeCell ref="K41:M41"/>
    <mergeCell ref="B39:D39"/>
    <mergeCell ref="K39:M39"/>
    <mergeCell ref="K40:M40"/>
    <mergeCell ref="B40:D40"/>
  </mergeCells>
  <pageMargins left="0" right="0" top="0" bottom="0" header="0.31496062992125984" footer="0.31496062992125984"/>
  <pageSetup paperSize="9" scale="37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6" workbookViewId="0">
      <selection activeCell="F40" sqref="F40"/>
    </sheetView>
  </sheetViews>
  <sheetFormatPr defaultRowHeight="15" x14ac:dyDescent="0.25"/>
  <cols>
    <col min="4" max="4" width="17.5703125" customWidth="1"/>
    <col min="5" max="5" width="13.28515625" customWidth="1"/>
    <col min="6" max="6" width="11.85546875" customWidth="1"/>
    <col min="10" max="10" width="10.7109375" customWidth="1"/>
    <col min="13" max="13" width="14" customWidth="1"/>
    <col min="15" max="15" width="11.140625" customWidth="1"/>
    <col min="19" max="19" width="11.5703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14"/>
      <c r="M2" s="114"/>
      <c r="N2" s="114"/>
      <c r="O2" s="115"/>
      <c r="P2" s="249" t="s">
        <v>186</v>
      </c>
      <c r="Q2" s="249"/>
      <c r="R2" s="249"/>
      <c r="S2" s="250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338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492"/>
      <c r="D6" s="493"/>
      <c r="E6" s="282" t="s">
        <v>6</v>
      </c>
      <c r="F6" s="216" t="s">
        <v>7</v>
      </c>
      <c r="G6" s="216" t="s">
        <v>8</v>
      </c>
      <c r="H6" s="216" t="s">
        <v>9</v>
      </c>
      <c r="I6" s="216" t="s">
        <v>10</v>
      </c>
      <c r="J6" s="284" t="s">
        <v>11</v>
      </c>
      <c r="K6" s="491" t="s">
        <v>149</v>
      </c>
      <c r="L6" s="492"/>
      <c r="M6" s="493"/>
      <c r="N6" s="282" t="s">
        <v>6</v>
      </c>
      <c r="O6" s="216" t="s">
        <v>7</v>
      </c>
      <c r="P6" s="216" t="s">
        <v>8</v>
      </c>
      <c r="Q6" s="216" t="s">
        <v>9</v>
      </c>
      <c r="R6" s="216" t="s">
        <v>10</v>
      </c>
      <c r="S6" s="218" t="s">
        <v>11</v>
      </c>
    </row>
    <row r="7" spans="1:19" ht="36.75" customHeight="1" thickBot="1" x14ac:dyDescent="0.3">
      <c r="A7" s="460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6"/>
    </row>
    <row r="8" spans="1:19" ht="27.75" customHeight="1" x14ac:dyDescent="0.3">
      <c r="A8" s="274"/>
      <c r="B8" s="488"/>
      <c r="C8" s="489"/>
      <c r="D8" s="490"/>
      <c r="E8" s="154"/>
      <c r="F8" s="155"/>
      <c r="G8" s="275"/>
      <c r="H8" s="275"/>
      <c r="I8" s="275"/>
      <c r="J8" s="275"/>
      <c r="K8" s="488"/>
      <c r="L8" s="489"/>
      <c r="M8" s="490"/>
      <c r="N8" s="154"/>
      <c r="O8" s="155"/>
      <c r="P8" s="275"/>
      <c r="Q8" s="275"/>
      <c r="R8" s="275"/>
      <c r="S8" s="276"/>
    </row>
    <row r="9" spans="1:19" ht="32.25" customHeight="1" x14ac:dyDescent="0.3">
      <c r="A9" s="13"/>
      <c r="B9" s="445"/>
      <c r="C9" s="446"/>
      <c r="D9" s="447"/>
      <c r="E9" s="14"/>
      <c r="F9" s="15"/>
      <c r="G9" s="22"/>
      <c r="H9" s="22"/>
      <c r="I9" s="22"/>
      <c r="J9" s="22"/>
      <c r="K9" s="445"/>
      <c r="L9" s="446"/>
      <c r="M9" s="447"/>
      <c r="N9" s="14"/>
      <c r="O9" s="15"/>
      <c r="P9" s="22"/>
      <c r="Q9" s="22"/>
      <c r="R9" s="22"/>
      <c r="S9" s="61"/>
    </row>
    <row r="10" spans="1:19" ht="33.75" customHeight="1" thickBot="1" x14ac:dyDescent="0.35">
      <c r="A10" s="193"/>
      <c r="B10" s="469"/>
      <c r="C10" s="470"/>
      <c r="D10" s="471"/>
      <c r="E10" s="194"/>
      <c r="F10" s="195"/>
      <c r="G10" s="234"/>
      <c r="H10" s="196"/>
      <c r="I10" s="196"/>
      <c r="J10" s="196"/>
      <c r="K10" s="469"/>
      <c r="L10" s="470"/>
      <c r="M10" s="471"/>
      <c r="N10" s="194"/>
      <c r="O10" s="195"/>
      <c r="P10" s="234"/>
      <c r="Q10" s="196"/>
      <c r="R10" s="196"/>
      <c r="S10" s="197"/>
    </row>
    <row r="11" spans="1:19" ht="23.25" customHeight="1" thickBot="1" x14ac:dyDescent="0.4">
      <c r="A11" s="452" t="s">
        <v>14</v>
      </c>
      <c r="B11" s="453"/>
      <c r="C11" s="453"/>
      <c r="D11" s="454"/>
      <c r="E11" s="172">
        <f t="shared" ref="E11:J11" si="0">E8+E9+E10</f>
        <v>0</v>
      </c>
      <c r="F11" s="172">
        <f t="shared" si="0"/>
        <v>0</v>
      </c>
      <c r="G11" s="173">
        <f t="shared" si="0"/>
        <v>0</v>
      </c>
      <c r="H11" s="173">
        <f t="shared" si="0"/>
        <v>0</v>
      </c>
      <c r="I11" s="173">
        <f t="shared" si="0"/>
        <v>0</v>
      </c>
      <c r="J11" s="173">
        <f t="shared" si="0"/>
        <v>0</v>
      </c>
      <c r="K11" s="455" t="s">
        <v>14</v>
      </c>
      <c r="L11" s="453"/>
      <c r="M11" s="454"/>
      <c r="N11" s="172">
        <f t="shared" ref="N11:S11" si="1">N8+N9+N10</f>
        <v>0</v>
      </c>
      <c r="O11" s="172">
        <f t="shared" si="1"/>
        <v>0</v>
      </c>
      <c r="P11" s="224">
        <f t="shared" si="1"/>
        <v>0</v>
      </c>
      <c r="Q11" s="224">
        <f t="shared" si="1"/>
        <v>0</v>
      </c>
      <c r="R11" s="224">
        <f t="shared" si="1"/>
        <v>0</v>
      </c>
      <c r="S11" s="225">
        <f t="shared" si="1"/>
        <v>0</v>
      </c>
    </row>
    <row r="12" spans="1:19" ht="30.75" customHeight="1" thickBot="1" x14ac:dyDescent="0.3">
      <c r="A12" s="460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463" t="s">
        <v>15</v>
      </c>
      <c r="L12" s="464"/>
      <c r="M12" s="464"/>
      <c r="N12" s="464"/>
      <c r="O12" s="464"/>
      <c r="P12" s="464"/>
      <c r="Q12" s="464"/>
      <c r="R12" s="464"/>
      <c r="S12" s="465"/>
    </row>
    <row r="13" spans="1:19" ht="33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1.5" customHeight="1" thickBot="1" x14ac:dyDescent="0.35">
      <c r="A14" s="18">
        <v>518</v>
      </c>
      <c r="B14" s="440" t="s">
        <v>314</v>
      </c>
      <c r="C14" s="440"/>
      <c r="D14" s="440"/>
      <c r="E14" s="20" t="s">
        <v>23</v>
      </c>
      <c r="F14" s="21" t="s">
        <v>313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313</v>
      </c>
      <c r="P14" s="46">
        <v>10</v>
      </c>
      <c r="Q14" s="46">
        <v>6.4</v>
      </c>
      <c r="R14" s="46">
        <v>17</v>
      </c>
      <c r="S14" s="46">
        <v>174</v>
      </c>
    </row>
    <row r="15" spans="1:19" ht="28.5" customHeight="1" thickBot="1" x14ac:dyDescent="0.4">
      <c r="A15" s="452" t="s">
        <v>14</v>
      </c>
      <c r="B15" s="453"/>
      <c r="C15" s="453"/>
      <c r="D15" s="454"/>
      <c r="E15" s="172">
        <f t="shared" ref="E15:J15" si="2">E13+E14</f>
        <v>230</v>
      </c>
      <c r="F15" s="223">
        <f t="shared" si="2"/>
        <v>65.92</v>
      </c>
      <c r="G15" s="163">
        <f t="shared" si="2"/>
        <v>14.190000000000001</v>
      </c>
      <c r="H15" s="163">
        <f t="shared" si="2"/>
        <v>10.43</v>
      </c>
      <c r="I15" s="163">
        <f t="shared" si="2"/>
        <v>31.05</v>
      </c>
      <c r="J15" s="163">
        <f t="shared" si="2"/>
        <v>219.5</v>
      </c>
      <c r="K15" s="455" t="s">
        <v>14</v>
      </c>
      <c r="L15" s="453"/>
      <c r="M15" s="454"/>
      <c r="N15" s="172">
        <f t="shared" ref="N15:S15" si="3">N13+N14</f>
        <v>230</v>
      </c>
      <c r="O15" s="223">
        <f t="shared" si="3"/>
        <v>65.92</v>
      </c>
      <c r="P15" s="163">
        <f t="shared" si="3"/>
        <v>14.190000000000001</v>
      </c>
      <c r="Q15" s="163">
        <f t="shared" si="3"/>
        <v>10.43</v>
      </c>
      <c r="R15" s="163">
        <f t="shared" si="3"/>
        <v>31.05</v>
      </c>
      <c r="S15" s="164">
        <f t="shared" si="3"/>
        <v>219.5</v>
      </c>
    </row>
    <row r="16" spans="1:19" ht="40.5" customHeight="1" thickBot="1" x14ac:dyDescent="0.3">
      <c r="A16" s="460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67"/>
    </row>
    <row r="17" spans="1:21" ht="53.25" customHeight="1" x14ac:dyDescent="0.3">
      <c r="A17" s="165">
        <v>8</v>
      </c>
      <c r="B17" s="439" t="s">
        <v>132</v>
      </c>
      <c r="C17" s="439"/>
      <c r="D17" s="439"/>
      <c r="E17" s="154" t="s">
        <v>26</v>
      </c>
      <c r="F17" s="155" t="s">
        <v>311</v>
      </c>
      <c r="G17" s="166">
        <v>1.5</v>
      </c>
      <c r="H17" s="166">
        <v>0.2</v>
      </c>
      <c r="I17" s="166">
        <v>21.7</v>
      </c>
      <c r="J17" s="166">
        <v>95</v>
      </c>
      <c r="K17" s="439" t="s">
        <v>132</v>
      </c>
      <c r="L17" s="439"/>
      <c r="M17" s="439"/>
      <c r="N17" s="154" t="s">
        <v>26</v>
      </c>
      <c r="O17" s="155" t="s">
        <v>311</v>
      </c>
      <c r="P17" s="166">
        <v>1.5</v>
      </c>
      <c r="Q17" s="166">
        <v>0.2</v>
      </c>
      <c r="R17" s="166">
        <v>21.7</v>
      </c>
      <c r="S17" s="167">
        <v>95</v>
      </c>
    </row>
    <row r="18" spans="1:21" ht="51" customHeight="1" x14ac:dyDescent="0.3">
      <c r="A18" s="13">
        <v>165</v>
      </c>
      <c r="B18" s="444" t="s">
        <v>68</v>
      </c>
      <c r="C18" s="444"/>
      <c r="D18" s="444"/>
      <c r="E18" s="14" t="s">
        <v>38</v>
      </c>
      <c r="F18" s="15" t="s">
        <v>252</v>
      </c>
      <c r="G18" s="49">
        <v>7.13</v>
      </c>
      <c r="H18" s="49">
        <v>6.58</v>
      </c>
      <c r="I18" s="49">
        <v>23.73</v>
      </c>
      <c r="J18" s="49">
        <v>182.5</v>
      </c>
      <c r="K18" s="444" t="s">
        <v>68</v>
      </c>
      <c r="L18" s="444"/>
      <c r="M18" s="444"/>
      <c r="N18" s="14" t="s">
        <v>38</v>
      </c>
      <c r="O18" s="15" t="s">
        <v>252</v>
      </c>
      <c r="P18" s="49">
        <v>7.13</v>
      </c>
      <c r="Q18" s="49">
        <v>6.58</v>
      </c>
      <c r="R18" s="49">
        <v>23.73</v>
      </c>
      <c r="S18" s="140">
        <v>182.5</v>
      </c>
    </row>
    <row r="19" spans="1:21" ht="48.75" customHeight="1" x14ac:dyDescent="0.3">
      <c r="A19" s="8" t="s">
        <v>55</v>
      </c>
      <c r="B19" s="414" t="s">
        <v>315</v>
      </c>
      <c r="C19" s="414"/>
      <c r="D19" s="414"/>
      <c r="E19" s="9" t="s">
        <v>43</v>
      </c>
      <c r="F19" s="10" t="s">
        <v>194</v>
      </c>
      <c r="G19" s="19">
        <v>15.21</v>
      </c>
      <c r="H19" s="19">
        <v>20.46</v>
      </c>
      <c r="I19" s="19">
        <v>33.46</v>
      </c>
      <c r="J19" s="19">
        <v>392.55</v>
      </c>
      <c r="K19" s="414" t="s">
        <v>315</v>
      </c>
      <c r="L19" s="414"/>
      <c r="M19" s="414"/>
      <c r="N19" s="9" t="s">
        <v>43</v>
      </c>
      <c r="O19" s="10" t="s">
        <v>194</v>
      </c>
      <c r="P19" s="19">
        <v>15.21</v>
      </c>
      <c r="Q19" s="19">
        <v>20.46</v>
      </c>
      <c r="R19" s="19">
        <v>33.46</v>
      </c>
      <c r="S19" s="141">
        <v>392.55</v>
      </c>
    </row>
    <row r="20" spans="1:21" ht="45.75" customHeight="1" x14ac:dyDescent="0.3">
      <c r="A20" s="8">
        <v>493</v>
      </c>
      <c r="B20" s="444" t="s">
        <v>29</v>
      </c>
      <c r="C20" s="444"/>
      <c r="D20" s="444"/>
      <c r="E20" s="14" t="s">
        <v>23</v>
      </c>
      <c r="F20" s="15" t="s">
        <v>76</v>
      </c>
      <c r="G20" s="22">
        <v>0.1</v>
      </c>
      <c r="H20" s="22">
        <v>0</v>
      </c>
      <c r="I20" s="22">
        <v>15</v>
      </c>
      <c r="J20" s="22">
        <v>60</v>
      </c>
      <c r="K20" s="444" t="s">
        <v>29</v>
      </c>
      <c r="L20" s="444"/>
      <c r="M20" s="444"/>
      <c r="N20" s="14" t="s">
        <v>23</v>
      </c>
      <c r="O20" s="15" t="s">
        <v>76</v>
      </c>
      <c r="P20" s="22">
        <v>0.1</v>
      </c>
      <c r="Q20" s="22">
        <v>0</v>
      </c>
      <c r="R20" s="22">
        <v>15</v>
      </c>
      <c r="S20" s="61">
        <v>60</v>
      </c>
    </row>
    <row r="21" spans="1:21" ht="46.5" customHeight="1" x14ac:dyDescent="0.3">
      <c r="A21" s="8">
        <v>108</v>
      </c>
      <c r="B21" s="414" t="s">
        <v>21</v>
      </c>
      <c r="C21" s="414"/>
      <c r="D21" s="414"/>
      <c r="E21" s="9" t="s">
        <v>48</v>
      </c>
      <c r="F21" s="10" t="s">
        <v>195</v>
      </c>
      <c r="G21" s="27">
        <v>3.8</v>
      </c>
      <c r="H21" s="27">
        <v>0.4</v>
      </c>
      <c r="I21" s="27">
        <v>24.6</v>
      </c>
      <c r="J21" s="27">
        <v>117.5</v>
      </c>
      <c r="K21" s="414" t="s">
        <v>21</v>
      </c>
      <c r="L21" s="414"/>
      <c r="M21" s="414"/>
      <c r="N21" s="9" t="s">
        <v>48</v>
      </c>
      <c r="O21" s="10" t="s">
        <v>195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4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196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196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41.25" customHeight="1" x14ac:dyDescent="0.3">
      <c r="A23" s="45"/>
      <c r="B23" s="440"/>
      <c r="C23" s="440"/>
      <c r="D23" s="440"/>
      <c r="E23" s="20"/>
      <c r="F23" s="21"/>
      <c r="G23" s="46"/>
      <c r="H23" s="46"/>
      <c r="I23" s="46"/>
      <c r="J23" s="46"/>
      <c r="K23" s="440"/>
      <c r="L23" s="440"/>
      <c r="M23" s="440"/>
      <c r="N23" s="20"/>
      <c r="O23" s="21"/>
      <c r="P23" s="46"/>
      <c r="Q23" s="46"/>
      <c r="R23" s="46"/>
      <c r="S23" s="46"/>
    </row>
    <row r="24" spans="1:21" ht="16.5" customHeight="1" x14ac:dyDescent="0.3">
      <c r="A24" s="156"/>
      <c r="B24" s="472"/>
      <c r="C24" s="473"/>
      <c r="D24" s="474"/>
      <c r="E24" s="157"/>
      <c r="F24" s="158"/>
      <c r="G24" s="259"/>
      <c r="H24" s="259"/>
      <c r="I24" s="259"/>
      <c r="J24" s="260"/>
      <c r="K24" s="472"/>
      <c r="L24" s="473"/>
      <c r="M24" s="474"/>
      <c r="N24" s="157"/>
      <c r="O24" s="158"/>
      <c r="P24" s="259"/>
      <c r="Q24" s="259"/>
      <c r="R24" s="259"/>
      <c r="S24" s="260"/>
    </row>
    <row r="25" spans="1:21" ht="16.5" customHeight="1" thickBot="1" x14ac:dyDescent="0.3">
      <c r="A25" s="168"/>
      <c r="B25" s="478"/>
      <c r="C25" s="479"/>
      <c r="D25" s="480"/>
      <c r="E25" s="169"/>
      <c r="F25" s="169"/>
      <c r="G25" s="171"/>
      <c r="H25" s="171"/>
      <c r="I25" s="171"/>
      <c r="J25" s="171"/>
      <c r="K25" s="478"/>
      <c r="L25" s="479"/>
      <c r="M25" s="480"/>
      <c r="N25" s="169"/>
      <c r="O25" s="169"/>
      <c r="P25" s="171"/>
      <c r="Q25" s="171"/>
      <c r="R25" s="171"/>
      <c r="S25" s="222"/>
    </row>
    <row r="26" spans="1:21" ht="32.25" customHeight="1" thickBot="1" x14ac:dyDescent="0.4">
      <c r="A26" s="452" t="s">
        <v>14</v>
      </c>
      <c r="B26" s="453"/>
      <c r="C26" s="453"/>
      <c r="D26" s="454"/>
      <c r="E26" s="372">
        <f t="shared" ref="E26:J26" si="4">E17+E18+E19+E20+E21+E22+E23+E24+E25</f>
        <v>810</v>
      </c>
      <c r="F26" s="162">
        <f t="shared" si="4"/>
        <v>134.57999999999998</v>
      </c>
      <c r="G26" s="173">
        <f t="shared" si="4"/>
        <v>29.720000000000002</v>
      </c>
      <c r="H26" s="173">
        <f t="shared" si="4"/>
        <v>28</v>
      </c>
      <c r="I26" s="173">
        <f t="shared" si="4"/>
        <v>128.51000000000002</v>
      </c>
      <c r="J26" s="173">
        <f t="shared" si="4"/>
        <v>899.75</v>
      </c>
      <c r="K26" s="455" t="s">
        <v>14</v>
      </c>
      <c r="L26" s="453"/>
      <c r="M26" s="454"/>
      <c r="N26" s="372">
        <f t="shared" ref="N26:S26" si="5">N17+N18+N19+N20+N21+N22+N23+N24+N25</f>
        <v>810</v>
      </c>
      <c r="O26" s="162">
        <f t="shared" si="5"/>
        <v>134.57999999999998</v>
      </c>
      <c r="P26" s="175">
        <f t="shared" si="5"/>
        <v>29.720000000000002</v>
      </c>
      <c r="Q26" s="175">
        <f t="shared" si="5"/>
        <v>28</v>
      </c>
      <c r="R26" s="175">
        <f t="shared" si="5"/>
        <v>128.51000000000002</v>
      </c>
      <c r="S26" s="176">
        <f t="shared" si="5"/>
        <v>899.75</v>
      </c>
      <c r="T26" s="55">
        <f>F15+F26</f>
        <v>200.5</v>
      </c>
      <c r="U26" s="55">
        <f>O15+O26</f>
        <v>200.5</v>
      </c>
    </row>
    <row r="27" spans="1:21" ht="33" customHeight="1" thickBot="1" x14ac:dyDescent="0.3">
      <c r="A27" s="460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67"/>
      <c r="T27" s="55"/>
    </row>
    <row r="28" spans="1:21" ht="39.75" customHeight="1" x14ac:dyDescent="0.3">
      <c r="A28" s="165">
        <v>248</v>
      </c>
      <c r="B28" s="475" t="s">
        <v>36</v>
      </c>
      <c r="C28" s="476"/>
      <c r="D28" s="477"/>
      <c r="E28" s="154" t="s">
        <v>43</v>
      </c>
      <c r="F28" s="155" t="s">
        <v>131</v>
      </c>
      <c r="G28" s="166">
        <v>8.24</v>
      </c>
      <c r="H28" s="166">
        <v>11.59</v>
      </c>
      <c r="I28" s="166">
        <v>29.34</v>
      </c>
      <c r="J28" s="166">
        <v>254.7</v>
      </c>
      <c r="K28" s="475" t="s">
        <v>36</v>
      </c>
      <c r="L28" s="476"/>
      <c r="M28" s="477"/>
      <c r="N28" s="154" t="s">
        <v>43</v>
      </c>
      <c r="O28" s="155" t="s">
        <v>131</v>
      </c>
      <c r="P28" s="166">
        <v>8.24</v>
      </c>
      <c r="Q28" s="166">
        <v>11.59</v>
      </c>
      <c r="R28" s="166">
        <v>29.34</v>
      </c>
      <c r="S28" s="167">
        <v>254.7</v>
      </c>
    </row>
    <row r="29" spans="1:21" ht="36" customHeight="1" x14ac:dyDescent="0.3">
      <c r="A29" s="18">
        <v>412</v>
      </c>
      <c r="B29" s="440" t="s">
        <v>28</v>
      </c>
      <c r="C29" s="440"/>
      <c r="D29" s="440"/>
      <c r="E29" s="20" t="s">
        <v>26</v>
      </c>
      <c r="F29" s="21" t="s">
        <v>339</v>
      </c>
      <c r="G29" s="46">
        <v>12.67</v>
      </c>
      <c r="H29" s="46">
        <v>10.71</v>
      </c>
      <c r="I29" s="46">
        <v>9.2899999999999991</v>
      </c>
      <c r="J29" s="46">
        <v>188.57</v>
      </c>
      <c r="K29" s="440" t="s">
        <v>28</v>
      </c>
      <c r="L29" s="440"/>
      <c r="M29" s="440"/>
      <c r="N29" s="20" t="s">
        <v>26</v>
      </c>
      <c r="O29" s="21" t="s">
        <v>339</v>
      </c>
      <c r="P29" s="46">
        <v>12.67</v>
      </c>
      <c r="Q29" s="46">
        <v>10.71</v>
      </c>
      <c r="R29" s="46">
        <v>9.2899999999999991</v>
      </c>
      <c r="S29" s="177">
        <v>188.57</v>
      </c>
    </row>
    <row r="30" spans="1:21" ht="39" customHeight="1" x14ac:dyDescent="0.3">
      <c r="A30" s="13">
        <v>507</v>
      </c>
      <c r="B30" s="440" t="s">
        <v>179</v>
      </c>
      <c r="C30" s="440"/>
      <c r="D30" s="440"/>
      <c r="E30" s="20" t="s">
        <v>23</v>
      </c>
      <c r="F30" s="21" t="s">
        <v>146</v>
      </c>
      <c r="G30" s="46">
        <v>0.7</v>
      </c>
      <c r="H30" s="46">
        <v>0.3</v>
      </c>
      <c r="I30" s="46">
        <v>22.8</v>
      </c>
      <c r="J30" s="46">
        <v>97</v>
      </c>
      <c r="K30" s="440" t="s">
        <v>179</v>
      </c>
      <c r="L30" s="440"/>
      <c r="M30" s="440"/>
      <c r="N30" s="20" t="s">
        <v>23</v>
      </c>
      <c r="O30" s="21" t="s">
        <v>146</v>
      </c>
      <c r="P30" s="46">
        <v>0.7</v>
      </c>
      <c r="Q30" s="46">
        <v>0.3</v>
      </c>
      <c r="R30" s="46">
        <v>22.8</v>
      </c>
      <c r="S30" s="177">
        <v>97</v>
      </c>
    </row>
    <row r="31" spans="1:21" ht="40.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33.7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8.25" customHeight="1" x14ac:dyDescent="0.3">
      <c r="A33" s="8"/>
      <c r="B33" s="415"/>
      <c r="C33" s="416"/>
      <c r="D33" s="417"/>
      <c r="E33" s="9"/>
      <c r="F33" s="10"/>
      <c r="G33" s="27"/>
      <c r="H33" s="27"/>
      <c r="I33" s="27"/>
      <c r="J33" s="27"/>
      <c r="K33" s="415"/>
      <c r="L33" s="416"/>
      <c r="M33" s="417"/>
      <c r="N33" s="9"/>
      <c r="O33" s="10"/>
      <c r="P33" s="27"/>
      <c r="Q33" s="27"/>
      <c r="R33" s="27"/>
      <c r="S33" s="142"/>
    </row>
    <row r="34" spans="1:19" ht="5.2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10"/>
      <c r="P34" s="24"/>
      <c r="Q34" s="27"/>
      <c r="R34" s="27"/>
      <c r="S34" s="142"/>
    </row>
    <row r="35" spans="1:19" ht="7.5" customHeight="1" x14ac:dyDescent="0.3">
      <c r="A35" s="8"/>
      <c r="B35" s="415"/>
      <c r="C35" s="416"/>
      <c r="D35" s="417"/>
      <c r="E35" s="9"/>
      <c r="F35" s="10"/>
      <c r="G35" s="24"/>
      <c r="H35" s="27"/>
      <c r="I35" s="27"/>
      <c r="J35" s="27"/>
      <c r="K35" s="415"/>
      <c r="L35" s="416"/>
      <c r="M35" s="417"/>
      <c r="N35" s="9"/>
      <c r="O35" s="10"/>
      <c r="P35" s="24"/>
      <c r="Q35" s="27"/>
      <c r="R35" s="27"/>
      <c r="S35" s="142"/>
    </row>
    <row r="36" spans="1:19" ht="9.75" customHeight="1" thickBot="1" x14ac:dyDescent="0.35">
      <c r="A36" s="268"/>
      <c r="B36" s="469"/>
      <c r="C36" s="470"/>
      <c r="D36" s="471"/>
      <c r="E36" s="269"/>
      <c r="F36" s="270"/>
      <c r="G36" s="271"/>
      <c r="H36" s="271"/>
      <c r="I36" s="271"/>
      <c r="J36" s="271"/>
      <c r="K36" s="469"/>
      <c r="L36" s="470"/>
      <c r="M36" s="471"/>
      <c r="N36" s="269"/>
      <c r="O36" s="270"/>
      <c r="P36" s="271"/>
      <c r="Q36" s="271"/>
      <c r="R36" s="271"/>
      <c r="S36" s="272"/>
    </row>
    <row r="37" spans="1:19" ht="31.5" customHeight="1" thickBot="1" x14ac:dyDescent="0.4">
      <c r="A37" s="452" t="s">
        <v>14</v>
      </c>
      <c r="B37" s="453"/>
      <c r="C37" s="453"/>
      <c r="D37" s="454"/>
      <c r="E37" s="172">
        <f>E28+E29+E33+E34+E35+E36</f>
        <v>280</v>
      </c>
      <c r="F37" s="162">
        <f>F28+F29+F30+F31+F32+F34+F33</f>
        <v>57.610000000000007</v>
      </c>
      <c r="G37" s="175">
        <f>G28+G29+G33+G34+G35+G36</f>
        <v>20.91</v>
      </c>
      <c r="H37" s="175">
        <f>H28+H29+H33+H34+H35+H36</f>
        <v>22.3</v>
      </c>
      <c r="I37" s="175">
        <f>I28+I29+I33+I34+I35+I36</f>
        <v>38.629999999999995</v>
      </c>
      <c r="J37" s="175">
        <f>J28+J29+J33+J34+J35+J36</f>
        <v>443.27</v>
      </c>
      <c r="K37" s="455" t="s">
        <v>14</v>
      </c>
      <c r="L37" s="453"/>
      <c r="M37" s="454"/>
      <c r="N37" s="172">
        <f>N28+N29+N33+N34+N35+N36</f>
        <v>280</v>
      </c>
      <c r="O37" s="162">
        <f>SUM(O28+O29+O30+O31+O32+O33+O34)</f>
        <v>57.610000000000007</v>
      </c>
      <c r="P37" s="173">
        <f>P28+P29+P33+P34+P35+P36</f>
        <v>20.91</v>
      </c>
      <c r="Q37" s="173">
        <f>Q28+Q29+Q33+Q34+Q35+Q36</f>
        <v>22.3</v>
      </c>
      <c r="R37" s="173">
        <f>R28+R29+R33+R34+R35+R36</f>
        <v>38.629999999999995</v>
      </c>
      <c r="S37" s="189">
        <f>S28+S29+S33+S34+S35+S36</f>
        <v>443.27</v>
      </c>
    </row>
    <row r="38" spans="1:19" ht="36.75" customHeight="1" thickBot="1" x14ac:dyDescent="0.3">
      <c r="A38" s="460" t="s">
        <v>18</v>
      </c>
      <c r="B38" s="461"/>
      <c r="C38" s="461"/>
      <c r="D38" s="461"/>
      <c r="E38" s="461"/>
      <c r="F38" s="461"/>
      <c r="G38" s="461"/>
      <c r="H38" s="461"/>
      <c r="I38" s="461"/>
      <c r="J38" s="462"/>
      <c r="K38" s="463" t="s">
        <v>18</v>
      </c>
      <c r="L38" s="464"/>
      <c r="M38" s="464"/>
      <c r="N38" s="464"/>
      <c r="O38" s="464"/>
      <c r="P38" s="464"/>
      <c r="Q38" s="464"/>
      <c r="R38" s="464"/>
      <c r="S38" s="465"/>
    </row>
    <row r="39" spans="1:19" ht="36.75" customHeight="1" x14ac:dyDescent="0.3">
      <c r="A39" s="165">
        <v>516</v>
      </c>
      <c r="B39" s="475" t="s">
        <v>209</v>
      </c>
      <c r="C39" s="476"/>
      <c r="D39" s="477"/>
      <c r="E39" s="154" t="s">
        <v>23</v>
      </c>
      <c r="F39" s="155" t="s">
        <v>202</v>
      </c>
      <c r="G39" s="191">
        <v>5.8</v>
      </c>
      <c r="H39" s="191">
        <v>5</v>
      </c>
      <c r="I39" s="191">
        <v>8</v>
      </c>
      <c r="J39" s="191">
        <v>100</v>
      </c>
      <c r="K39" s="475" t="s">
        <v>209</v>
      </c>
      <c r="L39" s="476"/>
      <c r="M39" s="477"/>
      <c r="N39" s="154" t="s">
        <v>23</v>
      </c>
      <c r="O39" s="155" t="s">
        <v>202</v>
      </c>
      <c r="P39" s="191">
        <v>5.8</v>
      </c>
      <c r="Q39" s="191">
        <v>5</v>
      </c>
      <c r="R39" s="191">
        <v>8</v>
      </c>
      <c r="S39" s="192">
        <v>100</v>
      </c>
    </row>
    <row r="40" spans="1:19" ht="41.25" customHeight="1" x14ac:dyDescent="0.3">
      <c r="A40" s="62">
        <v>542</v>
      </c>
      <c r="B40" s="414" t="s">
        <v>71</v>
      </c>
      <c r="C40" s="414"/>
      <c r="D40" s="414"/>
      <c r="E40" s="9" t="s">
        <v>26</v>
      </c>
      <c r="F40" s="10" t="s">
        <v>166</v>
      </c>
      <c r="G40" s="40" t="s">
        <v>44</v>
      </c>
      <c r="H40" s="19">
        <v>3.2</v>
      </c>
      <c r="I40" s="19">
        <v>36.6</v>
      </c>
      <c r="J40" s="19">
        <v>190</v>
      </c>
      <c r="K40" s="414" t="s">
        <v>71</v>
      </c>
      <c r="L40" s="414"/>
      <c r="M40" s="414"/>
      <c r="N40" s="9" t="s">
        <v>26</v>
      </c>
      <c r="O40" s="10" t="s">
        <v>166</v>
      </c>
      <c r="P40" s="40" t="s">
        <v>44</v>
      </c>
      <c r="Q40" s="19">
        <v>3.2</v>
      </c>
      <c r="R40" s="19">
        <v>36.6</v>
      </c>
      <c r="S40" s="141">
        <v>190</v>
      </c>
    </row>
    <row r="41" spans="1:19" ht="27" customHeight="1" thickBot="1" x14ac:dyDescent="0.4">
      <c r="A41" s="539" t="s">
        <v>14</v>
      </c>
      <c r="B41" s="540"/>
      <c r="C41" s="540"/>
      <c r="D41" s="541"/>
      <c r="E41" s="230">
        <f t="shared" ref="E41:J41" si="6">E39+E40</f>
        <v>300</v>
      </c>
      <c r="F41" s="231">
        <f>F39+F40</f>
        <v>42.86</v>
      </c>
      <c r="G41" s="285">
        <f t="shared" si="6"/>
        <v>9.4</v>
      </c>
      <c r="H41" s="285">
        <f t="shared" si="6"/>
        <v>8.1999999999999993</v>
      </c>
      <c r="I41" s="285">
        <f t="shared" si="6"/>
        <v>44.6</v>
      </c>
      <c r="J41" s="285">
        <f t="shared" si="6"/>
        <v>290</v>
      </c>
      <c r="K41" s="542" t="s">
        <v>14</v>
      </c>
      <c r="L41" s="540"/>
      <c r="M41" s="541"/>
      <c r="N41" s="230">
        <f t="shared" ref="N41:S41" si="7">N39+N40</f>
        <v>300</v>
      </c>
      <c r="O41" s="231">
        <f>O39+O40</f>
        <v>42.86</v>
      </c>
      <c r="P41" s="285">
        <f t="shared" si="7"/>
        <v>9.4</v>
      </c>
      <c r="Q41" s="285">
        <f t="shared" si="7"/>
        <v>8.1999999999999993</v>
      </c>
      <c r="R41" s="285">
        <f t="shared" si="7"/>
        <v>44.6</v>
      </c>
      <c r="S41" s="286">
        <f t="shared" si="7"/>
        <v>290</v>
      </c>
    </row>
    <row r="42" spans="1:19" ht="31.5" customHeight="1" thickBot="1" x14ac:dyDescent="0.4">
      <c r="A42" s="515" t="s">
        <v>14</v>
      </c>
      <c r="B42" s="516"/>
      <c r="C42" s="516"/>
      <c r="D42" s="517"/>
      <c r="E42" s="273">
        <f>E11+E15+E26+E37+E41</f>
        <v>1620</v>
      </c>
      <c r="F42" s="199">
        <f>F11+F15+F26+F37+F41</f>
        <v>300.97000000000003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N11+N15+N26+N37+N41</f>
        <v>1620</v>
      </c>
      <c r="O42" s="199">
        <f>O11+O15+O26+O37+O41</f>
        <v>300.97000000000003</v>
      </c>
      <c r="P42" s="198"/>
      <c r="Q42" s="198"/>
      <c r="R42" s="198"/>
      <c r="S42" s="200"/>
    </row>
    <row r="43" spans="1:19" ht="23.25" x14ac:dyDescent="0.35">
      <c r="A43" s="56"/>
      <c r="B43" s="56"/>
      <c r="C43" s="56"/>
      <c r="D43" s="56"/>
      <c r="E43" s="57"/>
      <c r="F43" s="58"/>
      <c r="G43" s="57"/>
      <c r="H43" s="57"/>
      <c r="I43" s="57"/>
      <c r="J43" s="57"/>
      <c r="K43" s="56"/>
      <c r="L43" s="56"/>
      <c r="M43" s="56"/>
      <c r="N43" s="57"/>
      <c r="O43" s="58"/>
      <c r="P43" s="57"/>
      <c r="Q43" s="57"/>
      <c r="R43" s="57"/>
      <c r="S43" s="57"/>
    </row>
    <row r="44" spans="1:19" ht="23.25" x14ac:dyDescent="0.35">
      <c r="E44" s="57"/>
      <c r="F44" s="37" t="s">
        <v>30</v>
      </c>
      <c r="G44" s="37"/>
      <c r="H44" s="37"/>
      <c r="I44" s="37"/>
      <c r="J44" s="38"/>
      <c r="K44" s="1"/>
    </row>
  </sheetData>
  <mergeCells count="83">
    <mergeCell ref="A42:D42"/>
    <mergeCell ref="K42:M42"/>
    <mergeCell ref="K27:S27"/>
    <mergeCell ref="B28:D28"/>
    <mergeCell ref="K28:M28"/>
    <mergeCell ref="B35:D35"/>
    <mergeCell ref="B36:D36"/>
    <mergeCell ref="K36:M36"/>
    <mergeCell ref="B30:D30"/>
    <mergeCell ref="K30:M30"/>
    <mergeCell ref="B31:D31"/>
    <mergeCell ref="K31:M31"/>
    <mergeCell ref="B32:D32"/>
    <mergeCell ref="K32:M32"/>
    <mergeCell ref="B33:D33"/>
    <mergeCell ref="K33:M33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K11:M11"/>
    <mergeCell ref="B13:D13"/>
    <mergeCell ref="K13:M13"/>
    <mergeCell ref="A11:D11"/>
    <mergeCell ref="A12:J12"/>
    <mergeCell ref="K12:S12"/>
    <mergeCell ref="K15:M15"/>
    <mergeCell ref="B14:D14"/>
    <mergeCell ref="K14:M14"/>
    <mergeCell ref="A15:D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K24:M24"/>
    <mergeCell ref="K29:M29"/>
    <mergeCell ref="B24:D24"/>
    <mergeCell ref="B25:D25"/>
    <mergeCell ref="K25:M25"/>
    <mergeCell ref="K26:M26"/>
    <mergeCell ref="B29:D29"/>
    <mergeCell ref="A26:D26"/>
    <mergeCell ref="A27:J27"/>
    <mergeCell ref="B34:D34"/>
    <mergeCell ref="K34:M34"/>
    <mergeCell ref="K35:M35"/>
    <mergeCell ref="K40:M40"/>
    <mergeCell ref="A41:D41"/>
    <mergeCell ref="K41:M41"/>
    <mergeCell ref="K37:M37"/>
    <mergeCell ref="B39:D39"/>
    <mergeCell ref="K39:M39"/>
    <mergeCell ref="A37:D37"/>
    <mergeCell ref="A38:J38"/>
    <mergeCell ref="K38:S38"/>
    <mergeCell ref="B40:D40"/>
  </mergeCells>
  <pageMargins left="0" right="0" top="0" bottom="0" header="0.31496062992125984" footer="0.31496062992125984"/>
  <pageSetup paperSize="9" scale="42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opLeftCell="A13" workbookViewId="0">
      <selection activeCell="H36" sqref="H36"/>
    </sheetView>
  </sheetViews>
  <sheetFormatPr defaultRowHeight="15" x14ac:dyDescent="0.25"/>
  <cols>
    <col min="4" max="4" width="14.85546875" customWidth="1"/>
    <col min="6" max="6" width="12.5703125" customWidth="1"/>
    <col min="10" max="10" width="11.28515625" customWidth="1"/>
    <col min="13" max="13" width="13.85546875" customWidth="1"/>
    <col min="15" max="15" width="11.28515625" customWidth="1"/>
    <col min="19" max="19" width="10.5703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280"/>
      <c r="M2" s="280"/>
      <c r="N2" s="280"/>
      <c r="O2" s="281"/>
      <c r="P2" s="280" t="s">
        <v>186</v>
      </c>
      <c r="Q2" s="280"/>
      <c r="R2" s="280"/>
      <c r="S2" s="281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299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87" t="s">
        <v>4</v>
      </c>
      <c r="B6" s="512" t="s">
        <v>5</v>
      </c>
      <c r="C6" s="513"/>
      <c r="D6" s="513"/>
      <c r="E6" s="216" t="s">
        <v>6</v>
      </c>
      <c r="F6" s="216" t="s">
        <v>7</v>
      </c>
      <c r="G6" s="216" t="s">
        <v>8</v>
      </c>
      <c r="H6" s="216" t="s">
        <v>9</v>
      </c>
      <c r="I6" s="216" t="s">
        <v>10</v>
      </c>
      <c r="J6" s="216" t="s">
        <v>11</v>
      </c>
      <c r="K6" s="512" t="s">
        <v>33</v>
      </c>
      <c r="L6" s="513"/>
      <c r="M6" s="513"/>
      <c r="N6" s="216" t="s">
        <v>6</v>
      </c>
      <c r="O6" s="216" t="s">
        <v>7</v>
      </c>
      <c r="P6" s="216" t="s">
        <v>8</v>
      </c>
      <c r="Q6" s="216" t="s">
        <v>9</v>
      </c>
      <c r="R6" s="216" t="s">
        <v>10</v>
      </c>
      <c r="S6" s="218" t="s">
        <v>11</v>
      </c>
    </row>
    <row r="7" spans="1:19" ht="27.7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28.5" customHeight="1" x14ac:dyDescent="0.3">
      <c r="A8" s="165">
        <v>253</v>
      </c>
      <c r="B8" s="439" t="s">
        <v>31</v>
      </c>
      <c r="C8" s="439"/>
      <c r="D8" s="439"/>
      <c r="E8" s="154" t="s">
        <v>43</v>
      </c>
      <c r="F8" s="155" t="s">
        <v>45</v>
      </c>
      <c r="G8" s="166">
        <v>7</v>
      </c>
      <c r="H8" s="166">
        <v>13.18</v>
      </c>
      <c r="I8" s="166">
        <v>29.23</v>
      </c>
      <c r="J8" s="166">
        <v>311.54000000000002</v>
      </c>
      <c r="K8" s="439" t="s">
        <v>31</v>
      </c>
      <c r="L8" s="439"/>
      <c r="M8" s="439"/>
      <c r="N8" s="154" t="s">
        <v>43</v>
      </c>
      <c r="O8" s="155" t="s">
        <v>45</v>
      </c>
      <c r="P8" s="166">
        <v>7</v>
      </c>
      <c r="Q8" s="166">
        <v>13.18</v>
      </c>
      <c r="R8" s="166">
        <v>29.23</v>
      </c>
      <c r="S8" s="167">
        <v>311.54000000000002</v>
      </c>
    </row>
    <row r="9" spans="1:19" ht="33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0.75" customHeight="1" x14ac:dyDescent="0.3">
      <c r="A10" s="8">
        <v>109</v>
      </c>
      <c r="B10" s="415" t="s">
        <v>53</v>
      </c>
      <c r="C10" s="416"/>
      <c r="D10" s="417"/>
      <c r="E10" s="9" t="s">
        <v>41</v>
      </c>
      <c r="F10" s="10" t="s">
        <v>142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53</v>
      </c>
      <c r="L10" s="416"/>
      <c r="M10" s="417"/>
      <c r="N10" s="9" t="s">
        <v>41</v>
      </c>
      <c r="O10" s="10" t="s">
        <v>142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16.5" customHeight="1" x14ac:dyDescent="0.3">
      <c r="A11" s="8"/>
      <c r="B11" s="415"/>
      <c r="C11" s="416"/>
      <c r="D11" s="417"/>
      <c r="E11" s="9"/>
      <c r="F11" s="10"/>
      <c r="G11" s="27"/>
      <c r="H11" s="27"/>
      <c r="I11" s="27"/>
      <c r="J11" s="27"/>
      <c r="K11" s="415"/>
      <c r="L11" s="416"/>
      <c r="M11" s="417"/>
      <c r="N11" s="9"/>
      <c r="O11" s="10"/>
      <c r="P11" s="27"/>
      <c r="Q11" s="27"/>
      <c r="R11" s="27"/>
      <c r="S11" s="142"/>
    </row>
    <row r="12" spans="1:19" ht="14.25" customHeight="1" thickBot="1" x14ac:dyDescent="0.35">
      <c r="A12" s="193"/>
      <c r="B12" s="469"/>
      <c r="C12" s="470"/>
      <c r="D12" s="471"/>
      <c r="E12" s="194"/>
      <c r="F12" s="195"/>
      <c r="G12" s="234"/>
      <c r="H12" s="196"/>
      <c r="I12" s="196"/>
      <c r="J12" s="196"/>
      <c r="K12" s="469"/>
      <c r="L12" s="470"/>
      <c r="M12" s="471"/>
      <c r="N12" s="194"/>
      <c r="O12" s="195"/>
      <c r="P12" s="234"/>
      <c r="Q12" s="196"/>
      <c r="R12" s="196"/>
      <c r="S12" s="197"/>
    </row>
    <row r="13" spans="1:19" ht="24" customHeight="1" thickBot="1" x14ac:dyDescent="0.4">
      <c r="A13" s="337"/>
      <c r="B13" s="551" t="s">
        <v>125</v>
      </c>
      <c r="C13" s="552"/>
      <c r="D13" s="553"/>
      <c r="E13" s="338"/>
      <c r="F13" s="339" t="s">
        <v>156</v>
      </c>
      <c r="G13" s="340">
        <f>G8+G9+G10</f>
        <v>9.08</v>
      </c>
      <c r="H13" s="341">
        <f>H8+H9+H10</f>
        <v>13.54</v>
      </c>
      <c r="I13" s="341">
        <f>I8+I9+I10</f>
        <v>54.25</v>
      </c>
      <c r="J13" s="341">
        <f>J8+J9+J10</f>
        <v>423.74</v>
      </c>
      <c r="K13" s="551" t="s">
        <v>125</v>
      </c>
      <c r="L13" s="552"/>
      <c r="M13" s="553"/>
      <c r="N13" s="338"/>
      <c r="O13" s="339" t="s">
        <v>156</v>
      </c>
      <c r="P13" s="340">
        <f>P8+P9+P10</f>
        <v>9.08</v>
      </c>
      <c r="Q13" s="341">
        <f>Q8+Q9+Q10</f>
        <v>13.54</v>
      </c>
      <c r="R13" s="341">
        <f>R8+R9+R10</f>
        <v>54.25</v>
      </c>
      <c r="S13" s="342">
        <f>S8+S9+S10</f>
        <v>423.74</v>
      </c>
    </row>
    <row r="14" spans="1:19" ht="42" customHeight="1" thickBot="1" x14ac:dyDescent="0.3">
      <c r="A14" s="497" t="s">
        <v>16</v>
      </c>
      <c r="B14" s="461"/>
      <c r="C14" s="461"/>
      <c r="D14" s="461"/>
      <c r="E14" s="461"/>
      <c r="F14" s="461"/>
      <c r="G14" s="461"/>
      <c r="H14" s="461"/>
      <c r="I14" s="461"/>
      <c r="J14" s="462"/>
      <c r="K14" s="545" t="s">
        <v>16</v>
      </c>
      <c r="L14" s="545"/>
      <c r="M14" s="545"/>
      <c r="N14" s="545"/>
      <c r="O14" s="545"/>
      <c r="P14" s="545"/>
      <c r="Q14" s="545"/>
      <c r="R14" s="545"/>
      <c r="S14" s="545"/>
    </row>
    <row r="15" spans="1:19" ht="59.25" customHeight="1" x14ac:dyDescent="0.3">
      <c r="A15" s="165">
        <v>69</v>
      </c>
      <c r="B15" s="475" t="s">
        <v>85</v>
      </c>
      <c r="C15" s="476"/>
      <c r="D15" s="477"/>
      <c r="E15" s="154" t="s">
        <v>26</v>
      </c>
      <c r="F15" s="155" t="s">
        <v>231</v>
      </c>
      <c r="G15" s="166">
        <v>2.8</v>
      </c>
      <c r="H15" s="166">
        <v>7.1</v>
      </c>
      <c r="I15" s="166">
        <v>9.1</v>
      </c>
      <c r="J15" s="166">
        <v>111</v>
      </c>
      <c r="K15" s="475" t="s">
        <v>85</v>
      </c>
      <c r="L15" s="476"/>
      <c r="M15" s="477"/>
      <c r="N15" s="154" t="s">
        <v>26</v>
      </c>
      <c r="O15" s="155" t="s">
        <v>231</v>
      </c>
      <c r="P15" s="166">
        <v>2.8</v>
      </c>
      <c r="Q15" s="166">
        <v>7.1</v>
      </c>
      <c r="R15" s="166">
        <v>9.1</v>
      </c>
      <c r="S15" s="167">
        <v>111</v>
      </c>
    </row>
    <row r="16" spans="1:19" ht="58.5" customHeight="1" x14ac:dyDescent="0.3">
      <c r="A16" s="13">
        <v>144</v>
      </c>
      <c r="B16" s="445" t="s">
        <v>301</v>
      </c>
      <c r="C16" s="446"/>
      <c r="D16" s="447"/>
      <c r="E16" s="14" t="s">
        <v>38</v>
      </c>
      <c r="F16" s="15" t="s">
        <v>220</v>
      </c>
      <c r="G16" s="49">
        <v>2.2999999999999998</v>
      </c>
      <c r="H16" s="49">
        <v>1.36</v>
      </c>
      <c r="I16" s="49">
        <v>45.63</v>
      </c>
      <c r="J16" s="140">
        <v>137.19999999999999</v>
      </c>
      <c r="K16" s="445" t="s">
        <v>301</v>
      </c>
      <c r="L16" s="446"/>
      <c r="M16" s="447"/>
      <c r="N16" s="14" t="s">
        <v>38</v>
      </c>
      <c r="O16" s="15" t="s">
        <v>220</v>
      </c>
      <c r="P16" s="49">
        <v>2.2999999999999998</v>
      </c>
      <c r="Q16" s="49">
        <v>1.36</v>
      </c>
      <c r="R16" s="49">
        <v>45.63</v>
      </c>
      <c r="S16" s="140">
        <v>137.19999999999999</v>
      </c>
    </row>
    <row r="17" spans="1:21" ht="49.5" customHeight="1" x14ac:dyDescent="0.3">
      <c r="A17" s="45">
        <v>418</v>
      </c>
      <c r="B17" s="440" t="s">
        <v>300</v>
      </c>
      <c r="C17" s="440"/>
      <c r="D17" s="440"/>
      <c r="E17" s="20" t="s">
        <v>43</v>
      </c>
      <c r="F17" s="21" t="s">
        <v>204</v>
      </c>
      <c r="G17" s="46">
        <v>3.78</v>
      </c>
      <c r="H17" s="46">
        <v>7.92</v>
      </c>
      <c r="I17" s="46">
        <v>19.62</v>
      </c>
      <c r="J17" s="177">
        <v>165.6</v>
      </c>
      <c r="K17" s="440" t="s">
        <v>300</v>
      </c>
      <c r="L17" s="440"/>
      <c r="M17" s="440"/>
      <c r="N17" s="20" t="s">
        <v>43</v>
      </c>
      <c r="O17" s="21" t="s">
        <v>204</v>
      </c>
      <c r="P17" s="46">
        <v>3.78</v>
      </c>
      <c r="Q17" s="46">
        <v>7.92</v>
      </c>
      <c r="R17" s="46">
        <v>19.62</v>
      </c>
      <c r="S17" s="177">
        <v>165.6</v>
      </c>
    </row>
    <row r="18" spans="1:21" ht="54" customHeight="1" x14ac:dyDescent="0.3">
      <c r="A18" s="18">
        <v>372</v>
      </c>
      <c r="B18" s="440" t="s">
        <v>238</v>
      </c>
      <c r="C18" s="440"/>
      <c r="D18" s="440"/>
      <c r="E18" s="20" t="s">
        <v>26</v>
      </c>
      <c r="F18" s="21" t="s">
        <v>239</v>
      </c>
      <c r="G18" s="46">
        <v>12.24</v>
      </c>
      <c r="H18" s="46">
        <v>10.71</v>
      </c>
      <c r="I18" s="46">
        <v>9.2899999999999991</v>
      </c>
      <c r="J18" s="177">
        <v>188.57</v>
      </c>
      <c r="K18" s="440" t="s">
        <v>238</v>
      </c>
      <c r="L18" s="440"/>
      <c r="M18" s="440"/>
      <c r="N18" s="20" t="s">
        <v>26</v>
      </c>
      <c r="O18" s="21" t="s">
        <v>239</v>
      </c>
      <c r="P18" s="46">
        <v>12.24</v>
      </c>
      <c r="Q18" s="46">
        <v>10.71</v>
      </c>
      <c r="R18" s="46">
        <v>9.2899999999999991</v>
      </c>
      <c r="S18" s="177">
        <v>188.57</v>
      </c>
    </row>
    <row r="19" spans="1:21" ht="56.25" customHeight="1" x14ac:dyDescent="0.3">
      <c r="A19" s="45">
        <v>510</v>
      </c>
      <c r="B19" s="440" t="s">
        <v>228</v>
      </c>
      <c r="C19" s="440"/>
      <c r="D19" s="440"/>
      <c r="E19" s="20" t="s">
        <v>23</v>
      </c>
      <c r="F19" s="21" t="s">
        <v>80</v>
      </c>
      <c r="G19" s="46">
        <v>0.7</v>
      </c>
      <c r="H19" s="46">
        <v>0.3</v>
      </c>
      <c r="I19" s="46">
        <v>22.8</v>
      </c>
      <c r="J19" s="46">
        <v>97</v>
      </c>
      <c r="K19" s="440" t="s">
        <v>228</v>
      </c>
      <c r="L19" s="440"/>
      <c r="M19" s="440"/>
      <c r="N19" s="20" t="s">
        <v>23</v>
      </c>
      <c r="O19" s="21" t="s">
        <v>80</v>
      </c>
      <c r="P19" s="46">
        <v>0.7</v>
      </c>
      <c r="Q19" s="46">
        <v>0.3</v>
      </c>
      <c r="R19" s="46">
        <v>22.8</v>
      </c>
      <c r="S19" s="177">
        <v>97</v>
      </c>
    </row>
    <row r="20" spans="1:21" ht="51.75" customHeight="1" x14ac:dyDescent="0.3">
      <c r="A20" s="8">
        <v>108</v>
      </c>
      <c r="B20" s="415" t="s">
        <v>21</v>
      </c>
      <c r="C20" s="416"/>
      <c r="D20" s="417"/>
      <c r="E20" s="9" t="s">
        <v>48</v>
      </c>
      <c r="F20" s="10" t="s">
        <v>141</v>
      </c>
      <c r="G20" s="27">
        <v>2.88</v>
      </c>
      <c r="H20" s="27">
        <v>0.4</v>
      </c>
      <c r="I20" s="27">
        <v>24.6</v>
      </c>
      <c r="J20" s="142">
        <v>117.5</v>
      </c>
      <c r="K20" s="415" t="s">
        <v>21</v>
      </c>
      <c r="L20" s="416"/>
      <c r="M20" s="417"/>
      <c r="N20" s="9" t="s">
        <v>48</v>
      </c>
      <c r="O20" s="10" t="s">
        <v>141</v>
      </c>
      <c r="P20" s="27">
        <v>2.88</v>
      </c>
      <c r="Q20" s="27">
        <v>0.4</v>
      </c>
      <c r="R20" s="27">
        <v>24.6</v>
      </c>
      <c r="S20" s="142">
        <v>117.5</v>
      </c>
    </row>
    <row r="21" spans="1:21" ht="47.25" customHeight="1" x14ac:dyDescent="0.3">
      <c r="A21" s="8">
        <v>109</v>
      </c>
      <c r="B21" s="415" t="s">
        <v>53</v>
      </c>
      <c r="C21" s="416"/>
      <c r="D21" s="417"/>
      <c r="E21" s="9" t="s">
        <v>41</v>
      </c>
      <c r="F21" s="10" t="s">
        <v>142</v>
      </c>
      <c r="G21" s="24">
        <v>1.98</v>
      </c>
      <c r="H21" s="27">
        <v>0.36</v>
      </c>
      <c r="I21" s="27">
        <v>10.02</v>
      </c>
      <c r="J21" s="142">
        <v>52.2</v>
      </c>
      <c r="K21" s="415" t="s">
        <v>53</v>
      </c>
      <c r="L21" s="416"/>
      <c r="M21" s="417"/>
      <c r="N21" s="9" t="s">
        <v>41</v>
      </c>
      <c r="O21" s="10" t="s">
        <v>142</v>
      </c>
      <c r="P21" s="24">
        <v>1.98</v>
      </c>
      <c r="Q21" s="27">
        <v>0.36</v>
      </c>
      <c r="R21" s="27">
        <v>10.02</v>
      </c>
      <c r="S21" s="142">
        <v>52.2</v>
      </c>
    </row>
    <row r="22" spans="1:21" ht="46.5" customHeight="1" x14ac:dyDescent="0.3">
      <c r="A22" s="8">
        <v>112</v>
      </c>
      <c r="B22" s="415" t="s">
        <v>63</v>
      </c>
      <c r="C22" s="416"/>
      <c r="D22" s="417"/>
      <c r="E22" s="9" t="s">
        <v>303</v>
      </c>
      <c r="F22" s="10" t="s">
        <v>302</v>
      </c>
      <c r="G22" s="27">
        <v>0.35</v>
      </c>
      <c r="H22" s="27">
        <v>0.35</v>
      </c>
      <c r="I22" s="27">
        <v>8.6</v>
      </c>
      <c r="J22" s="27">
        <v>41.23</v>
      </c>
      <c r="K22" s="415" t="s">
        <v>63</v>
      </c>
      <c r="L22" s="416"/>
      <c r="M22" s="417"/>
      <c r="N22" s="9" t="s">
        <v>303</v>
      </c>
      <c r="O22" s="10" t="s">
        <v>302</v>
      </c>
      <c r="P22" s="27">
        <v>0.35</v>
      </c>
      <c r="Q22" s="27">
        <v>0.35</v>
      </c>
      <c r="R22" s="27">
        <v>8.6</v>
      </c>
      <c r="S22" s="142">
        <v>41.23</v>
      </c>
    </row>
    <row r="23" spans="1:21" ht="38.25" customHeight="1" thickBot="1" x14ac:dyDescent="0.35">
      <c r="A23" s="219"/>
      <c r="B23" s="530"/>
      <c r="C23" s="531"/>
      <c r="D23" s="532"/>
      <c r="E23" s="202"/>
      <c r="F23" s="240"/>
      <c r="G23" s="220"/>
      <c r="H23" s="277"/>
      <c r="I23" s="277"/>
      <c r="J23" s="277"/>
      <c r="K23" s="530"/>
      <c r="L23" s="531"/>
      <c r="M23" s="532"/>
      <c r="N23" s="202"/>
      <c r="O23" s="240"/>
      <c r="P23" s="220"/>
      <c r="Q23" s="277"/>
      <c r="R23" s="277"/>
      <c r="S23" s="278"/>
    </row>
    <row r="24" spans="1:21" ht="30" customHeight="1" thickBot="1" x14ac:dyDescent="0.4">
      <c r="A24" s="452" t="s">
        <v>14</v>
      </c>
      <c r="B24" s="453"/>
      <c r="C24" s="453"/>
      <c r="D24" s="454"/>
      <c r="E24" s="344">
        <f t="shared" ref="E24:J24" si="0">E15+E16+E17+E18+E19+E20+E21+E22+E23</f>
        <v>1065</v>
      </c>
      <c r="F24" s="223">
        <f t="shared" si="0"/>
        <v>189.51</v>
      </c>
      <c r="G24" s="173">
        <f t="shared" si="0"/>
        <v>27.029999999999998</v>
      </c>
      <c r="H24" s="173">
        <f t="shared" si="0"/>
        <v>28.5</v>
      </c>
      <c r="I24" s="173">
        <f t="shared" si="0"/>
        <v>149.66000000000003</v>
      </c>
      <c r="J24" s="173">
        <f t="shared" si="0"/>
        <v>910.3</v>
      </c>
      <c r="K24" s="455" t="s">
        <v>14</v>
      </c>
      <c r="L24" s="453"/>
      <c r="M24" s="454"/>
      <c r="N24" s="344">
        <f t="shared" ref="N24:S24" si="1">N15+N16+N17+N18+N19+N20+N21+N22+N23</f>
        <v>1065</v>
      </c>
      <c r="O24" s="344">
        <f t="shared" si="1"/>
        <v>189.51</v>
      </c>
      <c r="P24" s="175">
        <f t="shared" si="1"/>
        <v>27.029999999999998</v>
      </c>
      <c r="Q24" s="175">
        <f t="shared" si="1"/>
        <v>28.5</v>
      </c>
      <c r="R24" s="175">
        <f t="shared" si="1"/>
        <v>149.66000000000003</v>
      </c>
      <c r="S24" s="176">
        <f t="shared" si="1"/>
        <v>910.3</v>
      </c>
    </row>
    <row r="25" spans="1:21" ht="20.25" customHeight="1" x14ac:dyDescent="0.25">
      <c r="A25" s="497" t="s">
        <v>34</v>
      </c>
      <c r="B25" s="461"/>
      <c r="C25" s="461"/>
      <c r="D25" s="461"/>
      <c r="E25" s="461"/>
      <c r="F25" s="461"/>
      <c r="G25" s="461"/>
      <c r="H25" s="461"/>
      <c r="I25" s="461"/>
      <c r="J25" s="462"/>
      <c r="K25" s="463" t="s">
        <v>34</v>
      </c>
      <c r="L25" s="464"/>
      <c r="M25" s="464"/>
      <c r="N25" s="464"/>
      <c r="O25" s="464"/>
      <c r="P25" s="464"/>
      <c r="Q25" s="464"/>
      <c r="R25" s="464"/>
      <c r="S25" s="464"/>
    </row>
    <row r="26" spans="1:21" ht="30" customHeight="1" thickBot="1" x14ac:dyDescent="0.3">
      <c r="A26" s="497"/>
      <c r="B26" s="461"/>
      <c r="C26" s="461"/>
      <c r="D26" s="461"/>
      <c r="E26" s="461"/>
      <c r="F26" s="461"/>
      <c r="G26" s="461"/>
      <c r="H26" s="461"/>
      <c r="I26" s="461"/>
      <c r="J26" s="462"/>
      <c r="K26" s="463"/>
      <c r="L26" s="464"/>
      <c r="M26" s="464"/>
      <c r="N26" s="464"/>
      <c r="O26" s="464"/>
      <c r="P26" s="464"/>
      <c r="Q26" s="464"/>
      <c r="R26" s="464"/>
      <c r="S26" s="464"/>
      <c r="T26" s="55"/>
      <c r="U26" s="55"/>
    </row>
    <row r="27" spans="1:21" ht="43.5" customHeight="1" x14ac:dyDescent="0.3">
      <c r="A27" s="165">
        <v>515</v>
      </c>
      <c r="B27" s="481" t="s">
        <v>70</v>
      </c>
      <c r="C27" s="481"/>
      <c r="D27" s="481"/>
      <c r="E27" s="149" t="s">
        <v>23</v>
      </c>
      <c r="F27" s="190">
        <v>22</v>
      </c>
      <c r="G27" s="151">
        <v>5.22</v>
      </c>
      <c r="H27" s="151">
        <v>4.5</v>
      </c>
      <c r="I27" s="151">
        <v>8.64</v>
      </c>
      <c r="J27" s="191">
        <v>95.4</v>
      </c>
      <c r="K27" s="481" t="s">
        <v>70</v>
      </c>
      <c r="L27" s="481"/>
      <c r="M27" s="481"/>
      <c r="N27" s="149" t="s">
        <v>23</v>
      </c>
      <c r="O27" s="190">
        <v>22</v>
      </c>
      <c r="P27" s="151">
        <v>5.22</v>
      </c>
      <c r="Q27" s="151">
        <v>4.5</v>
      </c>
      <c r="R27" s="151">
        <v>8.64</v>
      </c>
      <c r="S27" s="192">
        <v>95.4</v>
      </c>
    </row>
    <row r="28" spans="1:21" ht="42" customHeight="1" x14ac:dyDescent="0.3">
      <c r="A28" s="8">
        <v>573</v>
      </c>
      <c r="B28" s="414" t="s">
        <v>81</v>
      </c>
      <c r="C28" s="414"/>
      <c r="D28" s="414"/>
      <c r="E28" s="9" t="s">
        <v>24</v>
      </c>
      <c r="F28" s="10" t="s">
        <v>193</v>
      </c>
      <c r="G28" s="27">
        <v>9</v>
      </c>
      <c r="H28" s="27">
        <v>6.85</v>
      </c>
      <c r="I28" s="27">
        <v>74</v>
      </c>
      <c r="J28" s="27">
        <v>385.5</v>
      </c>
      <c r="K28" s="414" t="s">
        <v>81</v>
      </c>
      <c r="L28" s="414"/>
      <c r="M28" s="414"/>
      <c r="N28" s="9" t="s">
        <v>24</v>
      </c>
      <c r="O28" s="10" t="s">
        <v>193</v>
      </c>
      <c r="P28" s="27">
        <v>9</v>
      </c>
      <c r="Q28" s="27">
        <v>6.85</v>
      </c>
      <c r="R28" s="27">
        <v>74</v>
      </c>
      <c r="S28" s="142">
        <v>385.5</v>
      </c>
    </row>
    <row r="29" spans="1:21" ht="43.5" customHeight="1" thickBot="1" x14ac:dyDescent="0.4">
      <c r="A29" s="569" t="s">
        <v>14</v>
      </c>
      <c r="B29" s="568"/>
      <c r="C29" s="568"/>
      <c r="D29" s="568"/>
      <c r="E29" s="283">
        <f t="shared" ref="E29:J29" si="2">E27+E28</f>
        <v>290</v>
      </c>
      <c r="F29" s="283">
        <f t="shared" si="2"/>
        <v>28.54</v>
      </c>
      <c r="G29" s="288">
        <f t="shared" si="2"/>
        <v>14.219999999999999</v>
      </c>
      <c r="H29" s="288">
        <f t="shared" si="2"/>
        <v>11.35</v>
      </c>
      <c r="I29" s="288">
        <f t="shared" si="2"/>
        <v>82.64</v>
      </c>
      <c r="J29" s="288">
        <f t="shared" si="2"/>
        <v>480.9</v>
      </c>
      <c r="K29" s="568" t="s">
        <v>14</v>
      </c>
      <c r="L29" s="568"/>
      <c r="M29" s="568"/>
      <c r="N29" s="283">
        <f t="shared" ref="N29:S29" si="3">N27+N28</f>
        <v>290</v>
      </c>
      <c r="O29" s="283">
        <f t="shared" si="3"/>
        <v>28.54</v>
      </c>
      <c r="P29" s="288">
        <f t="shared" si="3"/>
        <v>14.219999999999999</v>
      </c>
      <c r="Q29" s="288">
        <f t="shared" si="3"/>
        <v>11.35</v>
      </c>
      <c r="R29" s="288">
        <f t="shared" si="3"/>
        <v>82.64</v>
      </c>
      <c r="S29" s="289">
        <f t="shared" si="3"/>
        <v>480.9</v>
      </c>
    </row>
    <row r="30" spans="1:21" ht="34.5" customHeight="1" thickBot="1" x14ac:dyDescent="0.4">
      <c r="A30" s="456" t="s">
        <v>14</v>
      </c>
      <c r="B30" s="457"/>
      <c r="C30" s="457"/>
      <c r="D30" s="458"/>
      <c r="E30" s="290">
        <f>E13+E24+E29</f>
        <v>1355</v>
      </c>
      <c r="F30" s="227">
        <f>F13+F24+F29</f>
        <v>284.47000000000003</v>
      </c>
      <c r="G30" s="228"/>
      <c r="H30" s="228"/>
      <c r="I30" s="228"/>
      <c r="J30" s="228"/>
      <c r="K30" s="459" t="s">
        <v>14</v>
      </c>
      <c r="L30" s="457"/>
      <c r="M30" s="458"/>
      <c r="N30" s="290">
        <f>N13+N24+N29</f>
        <v>1355</v>
      </c>
      <c r="O30" s="227">
        <f>O13+O24+O29</f>
        <v>284.47000000000003</v>
      </c>
      <c r="P30" s="228"/>
      <c r="Q30" s="228"/>
      <c r="R30" s="228"/>
      <c r="S30" s="229"/>
      <c r="T30" s="451"/>
      <c r="U30" s="451"/>
    </row>
    <row r="31" spans="1:21" ht="53.25" customHeight="1" x14ac:dyDescent="0.3">
      <c r="F31" s="37" t="s">
        <v>30</v>
      </c>
      <c r="G31" s="37"/>
      <c r="H31" s="37"/>
      <c r="I31" s="37"/>
      <c r="J31" s="38"/>
      <c r="K31" s="1"/>
      <c r="T31" s="67"/>
      <c r="U31" s="66"/>
    </row>
    <row r="32" spans="1:21" ht="36.75" customHeight="1" x14ac:dyDescent="0.25"/>
  </sheetData>
  <mergeCells count="58">
    <mergeCell ref="K30:M30"/>
    <mergeCell ref="A29:D29"/>
    <mergeCell ref="A30:D30"/>
    <mergeCell ref="B28:D28"/>
    <mergeCell ref="K28:M28"/>
    <mergeCell ref="B27:D27"/>
    <mergeCell ref="K27:M27"/>
    <mergeCell ref="K29:M29"/>
    <mergeCell ref="B23:D23"/>
    <mergeCell ref="K23:M23"/>
    <mergeCell ref="K24:M24"/>
    <mergeCell ref="A24:D24"/>
    <mergeCell ref="A25:J26"/>
    <mergeCell ref="K25:S26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K15:M15"/>
    <mergeCell ref="A14:J14"/>
    <mergeCell ref="K14:S14"/>
    <mergeCell ref="B15:D15"/>
    <mergeCell ref="B16:D16"/>
    <mergeCell ref="K16:M16"/>
    <mergeCell ref="B13:D13"/>
    <mergeCell ref="K13:M13"/>
    <mergeCell ref="B11:D11"/>
    <mergeCell ref="B12:D12"/>
    <mergeCell ref="K12:M12"/>
    <mergeCell ref="B9:D9"/>
    <mergeCell ref="K9:M9"/>
    <mergeCell ref="B10:D10"/>
    <mergeCell ref="K10:M10"/>
    <mergeCell ref="K11:M11"/>
    <mergeCell ref="T30:U30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</mergeCells>
  <pageMargins left="0" right="0" top="0" bottom="0" header="0.31496062992125984" footer="0.31496062992125984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opLeftCell="A22" workbookViewId="0">
      <selection activeCell="A16" sqref="A16:S16"/>
    </sheetView>
  </sheetViews>
  <sheetFormatPr defaultRowHeight="15" x14ac:dyDescent="0.25"/>
  <cols>
    <col min="4" max="4" width="15.140625" customWidth="1"/>
    <col min="5" max="5" width="12.140625" customWidth="1"/>
    <col min="6" max="6" width="11.85546875" customWidth="1"/>
    <col min="9" max="9" width="9.140625" customWidth="1"/>
    <col min="10" max="10" width="12.42578125" customWidth="1"/>
    <col min="13" max="13" width="14.42578125" customWidth="1"/>
    <col min="14" max="14" width="11.42578125" customWidth="1"/>
    <col min="15" max="15" width="12.28515625" customWidth="1"/>
    <col min="19" max="19" width="13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2"/>
      <c r="M2" s="132"/>
      <c r="N2" s="132"/>
      <c r="O2" s="133"/>
      <c r="P2" s="245" t="s">
        <v>186</v>
      </c>
      <c r="Q2" s="245"/>
      <c r="R2" s="245"/>
      <c r="S2" s="246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286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543"/>
      <c r="D6" s="544"/>
      <c r="E6" s="351" t="s">
        <v>6</v>
      </c>
      <c r="F6" s="353" t="s">
        <v>7</v>
      </c>
      <c r="G6" s="353" t="s">
        <v>8</v>
      </c>
      <c r="H6" s="353" t="s">
        <v>9</v>
      </c>
      <c r="I6" s="353" t="s">
        <v>10</v>
      </c>
      <c r="J6" s="352" t="s">
        <v>11</v>
      </c>
      <c r="K6" s="491" t="s">
        <v>149</v>
      </c>
      <c r="L6" s="543"/>
      <c r="M6" s="544"/>
      <c r="N6" s="351" t="s">
        <v>6</v>
      </c>
      <c r="O6" s="353" t="s">
        <v>7</v>
      </c>
      <c r="P6" s="353" t="s">
        <v>8</v>
      </c>
      <c r="Q6" s="353" t="s">
        <v>9</v>
      </c>
      <c r="R6" s="353" t="s">
        <v>10</v>
      </c>
      <c r="S6" s="218" t="s">
        <v>11</v>
      </c>
    </row>
    <row r="7" spans="1:19" ht="22.5" customHeight="1" thickBot="1" x14ac:dyDescent="0.3">
      <c r="A7" s="460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6"/>
    </row>
    <row r="8" spans="1:19" ht="33.75" customHeight="1" x14ac:dyDescent="0.3">
      <c r="A8" s="274">
        <v>260</v>
      </c>
      <c r="B8" s="488" t="s">
        <v>19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36.7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6" customHeight="1" x14ac:dyDescent="0.3">
      <c r="A10" s="8">
        <v>109</v>
      </c>
      <c r="B10" s="415" t="s">
        <v>53</v>
      </c>
      <c r="C10" s="416"/>
      <c r="D10" s="417"/>
      <c r="E10" s="9" t="s">
        <v>41</v>
      </c>
      <c r="F10" s="10" t="s">
        <v>142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53</v>
      </c>
      <c r="L10" s="416"/>
      <c r="M10" s="417"/>
      <c r="N10" s="9" t="s">
        <v>41</v>
      </c>
      <c r="O10" s="10" t="s">
        <v>142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16.5" customHeight="1" x14ac:dyDescent="0.3">
      <c r="A11" s="8"/>
      <c r="B11" s="415"/>
      <c r="C11" s="416"/>
      <c r="D11" s="417"/>
      <c r="E11" s="9"/>
      <c r="F11" s="10"/>
      <c r="G11" s="27"/>
      <c r="H11" s="27"/>
      <c r="I11" s="27"/>
      <c r="J11" s="27"/>
      <c r="K11" s="415"/>
      <c r="L11" s="416"/>
      <c r="M11" s="417"/>
      <c r="N11" s="9"/>
      <c r="O11" s="10"/>
      <c r="P11" s="27"/>
      <c r="Q11" s="27"/>
      <c r="R11" s="27"/>
      <c r="S11" s="142"/>
    </row>
    <row r="12" spans="1:19" ht="16.5" customHeight="1" thickBot="1" x14ac:dyDescent="0.35">
      <c r="A12" s="219"/>
      <c r="B12" s="530"/>
      <c r="C12" s="531"/>
      <c r="D12" s="532"/>
      <c r="E12" s="202"/>
      <c r="F12" s="240"/>
      <c r="G12" s="220"/>
      <c r="H12" s="220"/>
      <c r="I12" s="220"/>
      <c r="J12" s="220"/>
      <c r="K12" s="530"/>
      <c r="L12" s="531"/>
      <c r="M12" s="532"/>
      <c r="N12" s="202"/>
      <c r="O12" s="359"/>
      <c r="P12" s="220"/>
      <c r="Q12" s="220"/>
      <c r="R12" s="220"/>
      <c r="S12" s="360"/>
    </row>
    <row r="13" spans="1:19" ht="27.75" customHeight="1" thickBot="1" x14ac:dyDescent="0.4">
      <c r="A13" s="576" t="s">
        <v>14</v>
      </c>
      <c r="B13" s="573"/>
      <c r="C13" s="573"/>
      <c r="D13" s="574"/>
      <c r="E13" s="355">
        <f t="shared" ref="E13:J13" si="0">E8+E11+E12</f>
        <v>180</v>
      </c>
      <c r="F13" s="356">
        <f>F8+F9+F10+F11+F12</f>
        <v>29.54</v>
      </c>
      <c r="G13" s="208">
        <f t="shared" si="0"/>
        <v>6.31</v>
      </c>
      <c r="H13" s="335">
        <f t="shared" si="0"/>
        <v>13.99</v>
      </c>
      <c r="I13" s="335">
        <f t="shared" si="0"/>
        <v>30.07</v>
      </c>
      <c r="J13" s="335">
        <f t="shared" si="0"/>
        <v>271.44</v>
      </c>
      <c r="K13" s="572" t="s">
        <v>14</v>
      </c>
      <c r="L13" s="573"/>
      <c r="M13" s="574"/>
      <c r="N13" s="355">
        <f t="shared" ref="N13:S13" si="1">N8+N11+N12</f>
        <v>180</v>
      </c>
      <c r="O13" s="356">
        <f>O8+O9+O10+O11+O12</f>
        <v>29.54</v>
      </c>
      <c r="P13" s="357">
        <f t="shared" si="1"/>
        <v>6.31</v>
      </c>
      <c r="Q13" s="334">
        <f t="shared" si="1"/>
        <v>13.99</v>
      </c>
      <c r="R13" s="334">
        <f t="shared" si="1"/>
        <v>30.07</v>
      </c>
      <c r="S13" s="358">
        <f t="shared" si="1"/>
        <v>271.44</v>
      </c>
    </row>
    <row r="14" spans="1:19" ht="37.5" customHeight="1" thickBot="1" x14ac:dyDescent="0.3">
      <c r="A14" s="558" t="s">
        <v>15</v>
      </c>
      <c r="B14" s="483"/>
      <c r="C14" s="483"/>
      <c r="D14" s="483"/>
      <c r="E14" s="483"/>
      <c r="F14" s="483"/>
      <c r="G14" s="483"/>
      <c r="H14" s="483"/>
      <c r="I14" s="483"/>
      <c r="J14" s="484"/>
      <c r="K14" s="554" t="s">
        <v>15</v>
      </c>
      <c r="L14" s="554"/>
      <c r="M14" s="554"/>
      <c r="N14" s="554"/>
      <c r="O14" s="554"/>
      <c r="P14" s="554"/>
      <c r="Q14" s="554"/>
      <c r="R14" s="554"/>
      <c r="S14" s="554"/>
    </row>
    <row r="15" spans="1:19" ht="35.25" customHeight="1" x14ac:dyDescent="0.3">
      <c r="A15" s="165" t="s">
        <v>139</v>
      </c>
      <c r="B15" s="475" t="s">
        <v>140</v>
      </c>
      <c r="C15" s="476"/>
      <c r="D15" s="477"/>
      <c r="E15" s="154" t="s">
        <v>41</v>
      </c>
      <c r="F15" s="155" t="s">
        <v>173</v>
      </c>
      <c r="G15" s="191">
        <v>4.1900000000000004</v>
      </c>
      <c r="H15" s="191">
        <v>4.03</v>
      </c>
      <c r="I15" s="191">
        <v>14.05</v>
      </c>
      <c r="J15" s="191">
        <v>45.5</v>
      </c>
      <c r="K15" s="475" t="s">
        <v>140</v>
      </c>
      <c r="L15" s="476"/>
      <c r="M15" s="477"/>
      <c r="N15" s="154" t="s">
        <v>41</v>
      </c>
      <c r="O15" s="155" t="s">
        <v>173</v>
      </c>
      <c r="P15" s="191">
        <v>4.1900000000000004</v>
      </c>
      <c r="Q15" s="191">
        <v>4.03</v>
      </c>
      <c r="R15" s="191">
        <v>14.05</v>
      </c>
      <c r="S15" s="192">
        <v>45.5</v>
      </c>
    </row>
    <row r="16" spans="1:19" ht="36.75" customHeight="1" thickBot="1" x14ac:dyDescent="0.35">
      <c r="A16" s="361">
        <v>519</v>
      </c>
      <c r="B16" s="469" t="s">
        <v>39</v>
      </c>
      <c r="C16" s="470"/>
      <c r="D16" s="471"/>
      <c r="E16" s="269" t="s">
        <v>23</v>
      </c>
      <c r="F16" s="270" t="s">
        <v>260</v>
      </c>
      <c r="G16" s="362">
        <v>0.7</v>
      </c>
      <c r="H16" s="362">
        <v>0.3</v>
      </c>
      <c r="I16" s="362">
        <v>22.8</v>
      </c>
      <c r="J16" s="363">
        <v>97</v>
      </c>
      <c r="K16" s="469" t="s">
        <v>39</v>
      </c>
      <c r="L16" s="470"/>
      <c r="M16" s="471"/>
      <c r="N16" s="269" t="s">
        <v>23</v>
      </c>
      <c r="O16" s="270" t="s">
        <v>260</v>
      </c>
      <c r="P16" s="362">
        <v>0.7</v>
      </c>
      <c r="Q16" s="362">
        <v>0.3</v>
      </c>
      <c r="R16" s="362">
        <v>22.8</v>
      </c>
      <c r="S16" s="363">
        <v>97</v>
      </c>
    </row>
    <row r="17" spans="1:21" ht="33.75" customHeight="1" thickBot="1" x14ac:dyDescent="0.4">
      <c r="A17" s="452" t="s">
        <v>14</v>
      </c>
      <c r="B17" s="453"/>
      <c r="C17" s="453"/>
      <c r="D17" s="454"/>
      <c r="E17" s="354">
        <f t="shared" ref="E17:J17" si="2">E15+E16</f>
        <v>230</v>
      </c>
      <c r="F17" s="162">
        <f t="shared" si="2"/>
        <v>42.879999999999995</v>
      </c>
      <c r="G17" s="163">
        <f t="shared" si="2"/>
        <v>4.8900000000000006</v>
      </c>
      <c r="H17" s="163">
        <f t="shared" si="2"/>
        <v>4.33</v>
      </c>
      <c r="I17" s="163">
        <f t="shared" si="2"/>
        <v>36.85</v>
      </c>
      <c r="J17" s="163">
        <f t="shared" si="2"/>
        <v>142.5</v>
      </c>
      <c r="K17" s="455" t="s">
        <v>14</v>
      </c>
      <c r="L17" s="453"/>
      <c r="M17" s="454"/>
      <c r="N17" s="354">
        <f t="shared" ref="N17:S17" si="3">N15+N16</f>
        <v>230</v>
      </c>
      <c r="O17" s="162">
        <f t="shared" si="3"/>
        <v>42.879999999999995</v>
      </c>
      <c r="P17" s="163">
        <f t="shared" si="3"/>
        <v>4.8900000000000006</v>
      </c>
      <c r="Q17" s="163">
        <f t="shared" si="3"/>
        <v>4.33</v>
      </c>
      <c r="R17" s="163">
        <f t="shared" si="3"/>
        <v>36.85</v>
      </c>
      <c r="S17" s="164">
        <f t="shared" si="3"/>
        <v>142.5</v>
      </c>
    </row>
    <row r="18" spans="1:21" ht="39.75" customHeight="1" thickBot="1" x14ac:dyDescent="0.3">
      <c r="A18" s="497" t="s">
        <v>16</v>
      </c>
      <c r="B18" s="461"/>
      <c r="C18" s="461"/>
      <c r="D18" s="461"/>
      <c r="E18" s="461"/>
      <c r="F18" s="461"/>
      <c r="G18" s="461"/>
      <c r="H18" s="461"/>
      <c r="I18" s="461"/>
      <c r="J18" s="462"/>
      <c r="K18" s="545" t="s">
        <v>16</v>
      </c>
      <c r="L18" s="545"/>
      <c r="M18" s="545"/>
      <c r="N18" s="545"/>
      <c r="O18" s="545"/>
      <c r="P18" s="545"/>
      <c r="Q18" s="545"/>
      <c r="R18" s="545"/>
      <c r="S18" s="545"/>
    </row>
    <row r="19" spans="1:21" ht="59.25" customHeight="1" x14ac:dyDescent="0.3">
      <c r="A19" s="148">
        <v>9</v>
      </c>
      <c r="B19" s="481" t="s">
        <v>284</v>
      </c>
      <c r="C19" s="481"/>
      <c r="D19" s="481"/>
      <c r="E19" s="149" t="s">
        <v>26</v>
      </c>
      <c r="F19" s="150" t="s">
        <v>287</v>
      </c>
      <c r="G19" s="151">
        <v>0.73</v>
      </c>
      <c r="H19" s="151">
        <v>5</v>
      </c>
      <c r="I19" s="151">
        <v>7.2</v>
      </c>
      <c r="J19" s="152">
        <v>116.72</v>
      </c>
      <c r="K19" s="481" t="s">
        <v>284</v>
      </c>
      <c r="L19" s="481"/>
      <c r="M19" s="481"/>
      <c r="N19" s="149" t="s">
        <v>26</v>
      </c>
      <c r="O19" s="150" t="s">
        <v>287</v>
      </c>
      <c r="P19" s="151">
        <v>0.73</v>
      </c>
      <c r="Q19" s="151">
        <v>5</v>
      </c>
      <c r="R19" s="151">
        <v>7.2</v>
      </c>
      <c r="S19" s="152">
        <v>116.72</v>
      </c>
    </row>
    <row r="20" spans="1:21" ht="55.5" customHeight="1" x14ac:dyDescent="0.3">
      <c r="A20" s="13">
        <v>165</v>
      </c>
      <c r="B20" s="444" t="s">
        <v>68</v>
      </c>
      <c r="C20" s="444"/>
      <c r="D20" s="444"/>
      <c r="E20" s="14" t="s">
        <v>38</v>
      </c>
      <c r="F20" s="15" t="s">
        <v>220</v>
      </c>
      <c r="G20" s="49">
        <v>6.34</v>
      </c>
      <c r="H20" s="49">
        <v>3.21</v>
      </c>
      <c r="I20" s="49">
        <v>23.73</v>
      </c>
      <c r="J20" s="140">
        <v>137.61000000000001</v>
      </c>
      <c r="K20" s="444" t="s">
        <v>68</v>
      </c>
      <c r="L20" s="444"/>
      <c r="M20" s="444"/>
      <c r="N20" s="14" t="s">
        <v>38</v>
      </c>
      <c r="O20" s="15" t="s">
        <v>220</v>
      </c>
      <c r="P20" s="49">
        <v>6.34</v>
      </c>
      <c r="Q20" s="49">
        <v>3.21</v>
      </c>
      <c r="R20" s="49">
        <v>23.73</v>
      </c>
      <c r="S20" s="140">
        <v>137.61000000000001</v>
      </c>
    </row>
    <row r="21" spans="1:21" ht="55.5" customHeight="1" x14ac:dyDescent="0.3">
      <c r="A21" s="8">
        <v>253</v>
      </c>
      <c r="B21" s="414" t="s">
        <v>31</v>
      </c>
      <c r="C21" s="414"/>
      <c r="D21" s="414"/>
      <c r="E21" s="9" t="s">
        <v>43</v>
      </c>
      <c r="F21" s="10" t="s">
        <v>285</v>
      </c>
      <c r="G21" s="19">
        <v>5.65</v>
      </c>
      <c r="H21" s="19">
        <v>10.64</v>
      </c>
      <c r="I21" s="19">
        <v>32.96</v>
      </c>
      <c r="J21" s="141">
        <v>251.46</v>
      </c>
      <c r="K21" s="414" t="s">
        <v>31</v>
      </c>
      <c r="L21" s="414"/>
      <c r="M21" s="414"/>
      <c r="N21" s="9" t="s">
        <v>43</v>
      </c>
      <c r="O21" s="10" t="s">
        <v>285</v>
      </c>
      <c r="P21" s="19">
        <v>5.65</v>
      </c>
      <c r="Q21" s="19">
        <v>10.64</v>
      </c>
      <c r="R21" s="19">
        <v>32.96</v>
      </c>
      <c r="S21" s="141">
        <v>251.46</v>
      </c>
    </row>
    <row r="22" spans="1:21" ht="51" customHeight="1" x14ac:dyDescent="0.3">
      <c r="A22" s="13">
        <v>412</v>
      </c>
      <c r="B22" s="414" t="s">
        <v>28</v>
      </c>
      <c r="C22" s="414"/>
      <c r="D22" s="414"/>
      <c r="E22" s="9" t="s">
        <v>26</v>
      </c>
      <c r="F22" s="10" t="s">
        <v>258</v>
      </c>
      <c r="G22" s="19">
        <v>12.27</v>
      </c>
      <c r="H22" s="19">
        <v>10.71</v>
      </c>
      <c r="I22" s="19">
        <v>9.2899999999999991</v>
      </c>
      <c r="J22" s="141">
        <v>188.57</v>
      </c>
      <c r="K22" s="414" t="s">
        <v>28</v>
      </c>
      <c r="L22" s="414"/>
      <c r="M22" s="414"/>
      <c r="N22" s="9" t="s">
        <v>26</v>
      </c>
      <c r="O22" s="10" t="s">
        <v>258</v>
      </c>
      <c r="P22" s="19">
        <v>12.27</v>
      </c>
      <c r="Q22" s="19">
        <v>10.71</v>
      </c>
      <c r="R22" s="19">
        <v>9.2899999999999991</v>
      </c>
      <c r="S22" s="141">
        <v>188.57</v>
      </c>
    </row>
    <row r="23" spans="1:21" ht="49.5" customHeight="1" x14ac:dyDescent="0.3">
      <c r="A23" s="13">
        <v>493</v>
      </c>
      <c r="B23" s="444" t="s">
        <v>29</v>
      </c>
      <c r="C23" s="444"/>
      <c r="D23" s="444"/>
      <c r="E23" s="14" t="s">
        <v>23</v>
      </c>
      <c r="F23" s="15" t="s">
        <v>44</v>
      </c>
      <c r="G23" s="22">
        <v>0.1</v>
      </c>
      <c r="H23" s="22">
        <v>0</v>
      </c>
      <c r="I23" s="22">
        <v>15</v>
      </c>
      <c r="J23" s="61">
        <v>60</v>
      </c>
      <c r="K23" s="444" t="s">
        <v>29</v>
      </c>
      <c r="L23" s="444"/>
      <c r="M23" s="444"/>
      <c r="N23" s="14" t="s">
        <v>23</v>
      </c>
      <c r="O23" s="15" t="s">
        <v>44</v>
      </c>
      <c r="P23" s="22">
        <v>0.1</v>
      </c>
      <c r="Q23" s="22">
        <v>0</v>
      </c>
      <c r="R23" s="22">
        <v>15</v>
      </c>
      <c r="S23" s="61">
        <v>60</v>
      </c>
    </row>
    <row r="24" spans="1:21" ht="46.5" customHeight="1" x14ac:dyDescent="0.3">
      <c r="A24" s="8">
        <v>108</v>
      </c>
      <c r="B24" s="414" t="s">
        <v>21</v>
      </c>
      <c r="C24" s="414"/>
      <c r="D24" s="414"/>
      <c r="E24" s="9" t="s">
        <v>48</v>
      </c>
      <c r="F24" s="10" t="s">
        <v>195</v>
      </c>
      <c r="G24" s="27">
        <v>3.8</v>
      </c>
      <c r="H24" s="27">
        <v>0.4</v>
      </c>
      <c r="I24" s="27">
        <v>24.6</v>
      </c>
      <c r="J24" s="142">
        <v>117.5</v>
      </c>
      <c r="K24" s="414" t="s">
        <v>21</v>
      </c>
      <c r="L24" s="414"/>
      <c r="M24" s="414"/>
      <c r="N24" s="9" t="s">
        <v>48</v>
      </c>
      <c r="O24" s="10" t="s">
        <v>195</v>
      </c>
      <c r="P24" s="27">
        <v>3.8</v>
      </c>
      <c r="Q24" s="27">
        <v>0.4</v>
      </c>
      <c r="R24" s="27">
        <v>24.6</v>
      </c>
      <c r="S24" s="142">
        <v>117.5</v>
      </c>
    </row>
    <row r="25" spans="1:21" ht="42.75" customHeight="1" x14ac:dyDescent="0.3">
      <c r="A25" s="8">
        <v>110</v>
      </c>
      <c r="B25" s="414" t="s">
        <v>53</v>
      </c>
      <c r="C25" s="414"/>
      <c r="D25" s="414"/>
      <c r="E25" s="9" t="s">
        <v>41</v>
      </c>
      <c r="F25" s="10" t="s">
        <v>199</v>
      </c>
      <c r="G25" s="24">
        <v>1.98</v>
      </c>
      <c r="H25" s="27">
        <v>0.36</v>
      </c>
      <c r="I25" s="27">
        <v>10.02</v>
      </c>
      <c r="J25" s="142">
        <v>52.2</v>
      </c>
      <c r="K25" s="414" t="s">
        <v>53</v>
      </c>
      <c r="L25" s="414"/>
      <c r="M25" s="414"/>
      <c r="N25" s="9" t="s">
        <v>41</v>
      </c>
      <c r="O25" s="10" t="s">
        <v>199</v>
      </c>
      <c r="P25" s="24">
        <v>1.98</v>
      </c>
      <c r="Q25" s="27">
        <v>0.36</v>
      </c>
      <c r="R25" s="27">
        <v>10.02</v>
      </c>
      <c r="S25" s="142">
        <v>52.2</v>
      </c>
    </row>
    <row r="26" spans="1:21" ht="33.75" customHeight="1" x14ac:dyDescent="0.3">
      <c r="A26" s="8"/>
      <c r="B26" s="414"/>
      <c r="C26" s="414"/>
      <c r="D26" s="414"/>
      <c r="E26" s="9"/>
      <c r="F26" s="10"/>
      <c r="G26" s="27"/>
      <c r="H26" s="27"/>
      <c r="I26" s="27"/>
      <c r="J26" s="27"/>
      <c r="K26" s="414"/>
      <c r="L26" s="414"/>
      <c r="M26" s="414"/>
      <c r="N26" s="9"/>
      <c r="O26" s="10"/>
      <c r="P26" s="27"/>
      <c r="Q26" s="27"/>
      <c r="R26" s="27"/>
      <c r="S26" s="142"/>
    </row>
    <row r="27" spans="1:21" ht="30" customHeight="1" thickBot="1" x14ac:dyDescent="0.3">
      <c r="A27" s="178"/>
      <c r="B27" s="575"/>
      <c r="C27" s="575"/>
      <c r="D27" s="575"/>
      <c r="E27" s="179"/>
      <c r="F27" s="179"/>
      <c r="G27" s="182"/>
      <c r="H27" s="182"/>
      <c r="I27" s="182"/>
      <c r="J27" s="182"/>
      <c r="K27" s="575"/>
      <c r="L27" s="575"/>
      <c r="M27" s="575"/>
      <c r="N27" s="179"/>
      <c r="O27" s="179"/>
      <c r="P27" s="182"/>
      <c r="Q27" s="182"/>
      <c r="R27" s="182"/>
      <c r="S27" s="183"/>
    </row>
    <row r="28" spans="1:21" ht="36" customHeight="1" thickBot="1" x14ac:dyDescent="0.4">
      <c r="A28" s="576" t="s">
        <v>14</v>
      </c>
      <c r="B28" s="573"/>
      <c r="C28" s="573"/>
      <c r="D28" s="574"/>
      <c r="E28" s="378">
        <f>E19+E20+E21+E22+E23+E24+E25+E26+E27</f>
        <v>910</v>
      </c>
      <c r="F28" s="207">
        <f>F19+F20+F21+F22+F23+F24+F25+F26+F27</f>
        <v>146.63</v>
      </c>
      <c r="G28" s="335">
        <f>G19+G20+G21+G22+G23+G24+G25+G26+G27</f>
        <v>30.870000000000005</v>
      </c>
      <c r="H28" s="335">
        <f>H19+H20+H21+H22+H23+H24+H25+H26+H27</f>
        <v>30.32</v>
      </c>
      <c r="I28" s="335">
        <f>I19+I20+I21+I22+I23+I24+I25+I26+I27</f>
        <v>122.8</v>
      </c>
      <c r="J28" s="208">
        <v>741</v>
      </c>
      <c r="K28" s="572" t="s">
        <v>14</v>
      </c>
      <c r="L28" s="573"/>
      <c r="M28" s="574"/>
      <c r="N28" s="378">
        <f t="shared" ref="N28:S28" si="4">N19+N20+N21+N22+N23+N24+N25+N26+N27</f>
        <v>910</v>
      </c>
      <c r="O28" s="207">
        <f t="shared" si="4"/>
        <v>146.63</v>
      </c>
      <c r="P28" s="334">
        <f t="shared" si="4"/>
        <v>30.870000000000005</v>
      </c>
      <c r="Q28" s="334">
        <f t="shared" si="4"/>
        <v>30.32</v>
      </c>
      <c r="R28" s="334">
        <f t="shared" si="4"/>
        <v>122.8</v>
      </c>
      <c r="S28" s="358">
        <f t="shared" si="4"/>
        <v>924.06000000000006</v>
      </c>
      <c r="T28" s="55">
        <f>F17+F28</f>
        <v>189.51</v>
      </c>
      <c r="U28" s="55">
        <f>O28+O17</f>
        <v>189.51</v>
      </c>
    </row>
    <row r="29" spans="1:21" ht="45" customHeight="1" thickBot="1" x14ac:dyDescent="0.3">
      <c r="A29" s="497" t="s">
        <v>17</v>
      </c>
      <c r="B29" s="461"/>
      <c r="C29" s="461"/>
      <c r="D29" s="461"/>
      <c r="E29" s="461"/>
      <c r="F29" s="461"/>
      <c r="G29" s="461"/>
      <c r="H29" s="461"/>
      <c r="I29" s="461"/>
      <c r="J29" s="462"/>
      <c r="K29" s="545" t="s">
        <v>17</v>
      </c>
      <c r="L29" s="545"/>
      <c r="M29" s="545"/>
      <c r="N29" s="545"/>
      <c r="O29" s="545"/>
      <c r="P29" s="545"/>
      <c r="Q29" s="545"/>
      <c r="R29" s="545"/>
      <c r="S29" s="545"/>
    </row>
    <row r="30" spans="1:21" ht="43.5" customHeight="1" x14ac:dyDescent="0.3">
      <c r="A30" s="165">
        <v>291</v>
      </c>
      <c r="B30" s="439" t="s">
        <v>51</v>
      </c>
      <c r="C30" s="439"/>
      <c r="D30" s="439"/>
      <c r="E30" s="154" t="s">
        <v>43</v>
      </c>
      <c r="F30" s="155" t="s">
        <v>136</v>
      </c>
      <c r="G30" s="166">
        <v>6.78</v>
      </c>
      <c r="H30" s="166">
        <v>0.82</v>
      </c>
      <c r="I30" s="166">
        <v>34.85</v>
      </c>
      <c r="J30" s="166">
        <v>173.88</v>
      </c>
      <c r="K30" s="439" t="s">
        <v>51</v>
      </c>
      <c r="L30" s="439"/>
      <c r="M30" s="439"/>
      <c r="N30" s="154" t="s">
        <v>43</v>
      </c>
      <c r="O30" s="155" t="s">
        <v>136</v>
      </c>
      <c r="P30" s="166">
        <v>6.78</v>
      </c>
      <c r="Q30" s="166">
        <v>0.82</v>
      </c>
      <c r="R30" s="166">
        <v>34.85</v>
      </c>
      <c r="S30" s="167">
        <v>173.88</v>
      </c>
    </row>
    <row r="31" spans="1:21" ht="39.75" customHeight="1" x14ac:dyDescent="0.3">
      <c r="A31" s="8">
        <v>405</v>
      </c>
      <c r="B31" s="415" t="s">
        <v>52</v>
      </c>
      <c r="C31" s="416"/>
      <c r="D31" s="417"/>
      <c r="E31" s="9" t="s">
        <v>57</v>
      </c>
      <c r="F31" s="10" t="s">
        <v>191</v>
      </c>
      <c r="G31" s="19">
        <v>8.2899999999999991</v>
      </c>
      <c r="H31" s="19">
        <v>15.33</v>
      </c>
      <c r="I31" s="19">
        <v>3.76</v>
      </c>
      <c r="J31" s="19">
        <v>176</v>
      </c>
      <c r="K31" s="415" t="s">
        <v>52</v>
      </c>
      <c r="L31" s="416"/>
      <c r="M31" s="417"/>
      <c r="N31" s="9" t="s">
        <v>57</v>
      </c>
      <c r="O31" s="10" t="s">
        <v>191</v>
      </c>
      <c r="P31" s="19">
        <v>8.2899999999999991</v>
      </c>
      <c r="Q31" s="19">
        <v>15.33</v>
      </c>
      <c r="R31" s="19">
        <v>3.76</v>
      </c>
      <c r="S31" s="141">
        <v>176</v>
      </c>
    </row>
    <row r="32" spans="1:21" ht="39.75" customHeight="1" x14ac:dyDescent="0.3">
      <c r="A32" s="13">
        <v>493</v>
      </c>
      <c r="B32" s="445" t="s">
        <v>29</v>
      </c>
      <c r="C32" s="446"/>
      <c r="D32" s="447"/>
      <c r="E32" s="14" t="s">
        <v>23</v>
      </c>
      <c r="F32" s="15" t="s">
        <v>76</v>
      </c>
      <c r="G32" s="22">
        <v>0.1</v>
      </c>
      <c r="H32" s="22">
        <v>0</v>
      </c>
      <c r="I32" s="22">
        <v>15</v>
      </c>
      <c r="J32" s="22">
        <v>60</v>
      </c>
      <c r="K32" s="445" t="s">
        <v>29</v>
      </c>
      <c r="L32" s="446"/>
      <c r="M32" s="447"/>
      <c r="N32" s="14" t="s">
        <v>23</v>
      </c>
      <c r="O32" s="15" t="s">
        <v>76</v>
      </c>
      <c r="P32" s="22">
        <v>0.1</v>
      </c>
      <c r="Q32" s="22">
        <v>0</v>
      </c>
      <c r="R32" s="22">
        <v>15</v>
      </c>
      <c r="S32" s="61">
        <v>60</v>
      </c>
    </row>
    <row r="33" spans="1:19" ht="36.75" customHeight="1" x14ac:dyDescent="0.3">
      <c r="A33" s="8">
        <v>108</v>
      </c>
      <c r="B33" s="415" t="s">
        <v>21</v>
      </c>
      <c r="C33" s="416"/>
      <c r="D33" s="417"/>
      <c r="E33" s="9" t="s">
        <v>48</v>
      </c>
      <c r="F33" s="10" t="s">
        <v>145</v>
      </c>
      <c r="G33" s="27">
        <v>3.8</v>
      </c>
      <c r="H33" s="27">
        <v>0.4</v>
      </c>
      <c r="I33" s="27">
        <v>24.6</v>
      </c>
      <c r="J33" s="27">
        <v>117.5</v>
      </c>
      <c r="K33" s="415" t="s">
        <v>21</v>
      </c>
      <c r="L33" s="416"/>
      <c r="M33" s="417"/>
      <c r="N33" s="9" t="s">
        <v>48</v>
      </c>
      <c r="O33" s="10" t="s">
        <v>145</v>
      </c>
      <c r="P33" s="27">
        <v>3.8</v>
      </c>
      <c r="Q33" s="27">
        <v>0.4</v>
      </c>
      <c r="R33" s="27">
        <v>24.6</v>
      </c>
      <c r="S33" s="142">
        <v>117.5</v>
      </c>
    </row>
    <row r="34" spans="1:19" ht="33" customHeight="1" x14ac:dyDescent="0.3">
      <c r="A34" s="8">
        <v>109</v>
      </c>
      <c r="B34" s="415" t="s">
        <v>53</v>
      </c>
      <c r="C34" s="416"/>
      <c r="D34" s="417"/>
      <c r="E34" s="9" t="s">
        <v>41</v>
      </c>
      <c r="F34" s="10" t="s">
        <v>148</v>
      </c>
      <c r="G34" s="24">
        <v>1.98</v>
      </c>
      <c r="H34" s="27">
        <v>0.36</v>
      </c>
      <c r="I34" s="27">
        <v>10.02</v>
      </c>
      <c r="J34" s="27">
        <v>52.2</v>
      </c>
      <c r="K34" s="415" t="s">
        <v>53</v>
      </c>
      <c r="L34" s="416"/>
      <c r="M34" s="417"/>
      <c r="N34" s="9" t="s">
        <v>41</v>
      </c>
      <c r="O34" s="10" t="s">
        <v>148</v>
      </c>
      <c r="P34" s="24">
        <v>1.98</v>
      </c>
      <c r="Q34" s="27">
        <v>0.36</v>
      </c>
      <c r="R34" s="27">
        <v>10.02</v>
      </c>
      <c r="S34" s="142">
        <v>52.2</v>
      </c>
    </row>
    <row r="35" spans="1:19" ht="24" customHeight="1" thickBot="1" x14ac:dyDescent="0.35">
      <c r="A35" s="268"/>
      <c r="B35" s="469"/>
      <c r="C35" s="470"/>
      <c r="D35" s="471"/>
      <c r="E35" s="269"/>
      <c r="F35" s="270"/>
      <c r="G35" s="271"/>
      <c r="H35" s="271"/>
      <c r="I35" s="271"/>
      <c r="J35" s="271"/>
      <c r="K35" s="469"/>
      <c r="L35" s="470"/>
      <c r="M35" s="471"/>
      <c r="N35" s="269"/>
      <c r="O35" s="270"/>
      <c r="P35" s="271"/>
      <c r="Q35" s="271"/>
      <c r="R35" s="271"/>
      <c r="S35" s="272"/>
    </row>
    <row r="36" spans="1:19" ht="33" customHeight="1" thickBot="1" x14ac:dyDescent="0.4">
      <c r="A36" s="452" t="s">
        <v>14</v>
      </c>
      <c r="B36" s="453"/>
      <c r="C36" s="453"/>
      <c r="D36" s="454"/>
      <c r="E36" s="354">
        <f t="shared" ref="E36:J36" si="5">E30+E31+E32+E33+E34+E35</f>
        <v>570</v>
      </c>
      <c r="F36" s="161">
        <f t="shared" si="5"/>
        <v>30.229999999999997</v>
      </c>
      <c r="G36" s="175">
        <f t="shared" si="5"/>
        <v>20.95</v>
      </c>
      <c r="H36" s="175">
        <f t="shared" si="5"/>
        <v>16.909999999999997</v>
      </c>
      <c r="I36" s="175">
        <f t="shared" si="5"/>
        <v>88.23</v>
      </c>
      <c r="J36" s="175">
        <f t="shared" si="5"/>
        <v>579.58000000000004</v>
      </c>
      <c r="K36" s="455" t="s">
        <v>14</v>
      </c>
      <c r="L36" s="453"/>
      <c r="M36" s="454"/>
      <c r="N36" s="354">
        <f t="shared" ref="N36:S36" si="6">N30+N31+N32+N33+N34+N35</f>
        <v>570</v>
      </c>
      <c r="O36" s="162">
        <f t="shared" si="6"/>
        <v>30.229999999999997</v>
      </c>
      <c r="P36" s="173">
        <f t="shared" si="6"/>
        <v>20.95</v>
      </c>
      <c r="Q36" s="173">
        <f t="shared" si="6"/>
        <v>16.909999999999997</v>
      </c>
      <c r="R36" s="173">
        <f t="shared" si="6"/>
        <v>88.23</v>
      </c>
      <c r="S36" s="189">
        <f t="shared" si="6"/>
        <v>579.58000000000004</v>
      </c>
    </row>
    <row r="37" spans="1:19" ht="39" customHeight="1" thickBot="1" x14ac:dyDescent="0.35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570" t="s">
        <v>18</v>
      </c>
      <c r="L37" s="571"/>
      <c r="M37" s="571"/>
      <c r="N37" s="571"/>
      <c r="O37" s="571"/>
      <c r="P37" s="571"/>
      <c r="Q37" s="571"/>
      <c r="R37" s="571"/>
      <c r="S37" s="571"/>
    </row>
    <row r="38" spans="1:19" ht="39" customHeight="1" x14ac:dyDescent="0.3">
      <c r="A38" s="165">
        <v>516</v>
      </c>
      <c r="B38" s="475" t="s">
        <v>77</v>
      </c>
      <c r="C38" s="476"/>
      <c r="D38" s="477"/>
      <c r="E38" s="154" t="s">
        <v>23</v>
      </c>
      <c r="F38" s="155" t="s">
        <v>174</v>
      </c>
      <c r="G38" s="191">
        <v>5.8</v>
      </c>
      <c r="H38" s="191">
        <v>5</v>
      </c>
      <c r="I38" s="191">
        <v>8</v>
      </c>
      <c r="J38" s="191">
        <v>100</v>
      </c>
      <c r="K38" s="475" t="s">
        <v>77</v>
      </c>
      <c r="L38" s="476"/>
      <c r="M38" s="477"/>
      <c r="N38" s="154" t="s">
        <v>23</v>
      </c>
      <c r="O38" s="155" t="s">
        <v>174</v>
      </c>
      <c r="P38" s="191">
        <v>5.8</v>
      </c>
      <c r="Q38" s="191">
        <v>5</v>
      </c>
      <c r="R38" s="191">
        <v>8</v>
      </c>
      <c r="S38" s="192">
        <v>100</v>
      </c>
    </row>
    <row r="39" spans="1:19" ht="37.5" customHeight="1" thickBot="1" x14ac:dyDescent="0.35">
      <c r="A39" s="268">
        <v>549</v>
      </c>
      <c r="B39" s="472" t="s">
        <v>67</v>
      </c>
      <c r="C39" s="473"/>
      <c r="D39" s="474"/>
      <c r="E39" s="157" t="s">
        <v>26</v>
      </c>
      <c r="F39" s="158" t="s">
        <v>144</v>
      </c>
      <c r="G39" s="159">
        <v>10.199999999999999</v>
      </c>
      <c r="H39" s="159">
        <v>10.8</v>
      </c>
      <c r="I39" s="159">
        <v>30.2</v>
      </c>
      <c r="J39" s="159">
        <v>259</v>
      </c>
      <c r="K39" s="472" t="s">
        <v>67</v>
      </c>
      <c r="L39" s="473"/>
      <c r="M39" s="474"/>
      <c r="N39" s="157" t="s">
        <v>26</v>
      </c>
      <c r="O39" s="158" t="s">
        <v>144</v>
      </c>
      <c r="P39" s="159">
        <v>10.199999999999999</v>
      </c>
      <c r="Q39" s="159">
        <v>10.8</v>
      </c>
      <c r="R39" s="159">
        <v>30.2</v>
      </c>
      <c r="S39" s="160">
        <v>259</v>
      </c>
    </row>
    <row r="40" spans="1:19" ht="29.25" customHeight="1" thickBot="1" x14ac:dyDescent="0.4">
      <c r="A40" s="452" t="s">
        <v>14</v>
      </c>
      <c r="B40" s="453"/>
      <c r="C40" s="453"/>
      <c r="D40" s="454"/>
      <c r="E40" s="354">
        <f t="shared" ref="E40:J40" si="7">E38+E39</f>
        <v>300</v>
      </c>
      <c r="F40" s="162">
        <f t="shared" si="7"/>
        <v>35.19</v>
      </c>
      <c r="G40" s="163">
        <f t="shared" si="7"/>
        <v>16</v>
      </c>
      <c r="H40" s="163">
        <f t="shared" si="7"/>
        <v>15.8</v>
      </c>
      <c r="I40" s="163">
        <f t="shared" si="7"/>
        <v>38.200000000000003</v>
      </c>
      <c r="J40" s="163">
        <f t="shared" si="7"/>
        <v>359</v>
      </c>
      <c r="K40" s="455" t="s">
        <v>14</v>
      </c>
      <c r="L40" s="453"/>
      <c r="M40" s="454"/>
      <c r="N40" s="354">
        <f t="shared" ref="N40:S40" si="8">N38+N39</f>
        <v>300</v>
      </c>
      <c r="O40" s="162">
        <f>O38+O39</f>
        <v>35.19</v>
      </c>
      <c r="P40" s="163">
        <f t="shared" si="8"/>
        <v>16</v>
      </c>
      <c r="Q40" s="163">
        <f t="shared" si="8"/>
        <v>15.8</v>
      </c>
      <c r="R40" s="163">
        <f t="shared" si="8"/>
        <v>38.200000000000003</v>
      </c>
      <c r="S40" s="164">
        <f t="shared" si="8"/>
        <v>359</v>
      </c>
    </row>
    <row r="41" spans="1:19" ht="30" customHeight="1" thickBot="1" x14ac:dyDescent="0.4">
      <c r="A41" s="456" t="s">
        <v>14</v>
      </c>
      <c r="B41" s="457"/>
      <c r="C41" s="457"/>
      <c r="D41" s="458"/>
      <c r="E41" s="226">
        <f>E13+E17+E28+E36+E40</f>
        <v>2190</v>
      </c>
      <c r="F41" s="227">
        <f>F13+F17+F28+F36+F40</f>
        <v>284.46999999999997</v>
      </c>
      <c r="G41" s="228"/>
      <c r="H41" s="228"/>
      <c r="I41" s="228"/>
      <c r="J41" s="228"/>
      <c r="K41" s="459" t="s">
        <v>14</v>
      </c>
      <c r="L41" s="457"/>
      <c r="M41" s="458"/>
      <c r="N41" s="226">
        <f>N13+N17+N28+N36+N40</f>
        <v>2190</v>
      </c>
      <c r="O41" s="227">
        <f>O13+O17+O28+O36+O40</f>
        <v>284.46999999999997</v>
      </c>
      <c r="P41" s="228"/>
      <c r="Q41" s="228"/>
      <c r="R41" s="228"/>
      <c r="S41" s="229"/>
    </row>
    <row r="42" spans="1:19" ht="36" customHeight="1" x14ac:dyDescent="0.3">
      <c r="F42" s="37" t="s">
        <v>30</v>
      </c>
      <c r="G42" s="37"/>
      <c r="H42" s="37"/>
      <c r="I42" s="37"/>
      <c r="J42" s="38"/>
      <c r="K42" s="1"/>
    </row>
  </sheetData>
  <mergeCells count="81">
    <mergeCell ref="A41:D41"/>
    <mergeCell ref="K41:M41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K11:M11"/>
    <mergeCell ref="K13:M13"/>
    <mergeCell ref="B11:D11"/>
    <mergeCell ref="B12:D12"/>
    <mergeCell ref="K12:M12"/>
    <mergeCell ref="A13:D13"/>
    <mergeCell ref="K15:M15"/>
    <mergeCell ref="A14:J14"/>
    <mergeCell ref="K14:S14"/>
    <mergeCell ref="B15:D15"/>
    <mergeCell ref="B16:D16"/>
    <mergeCell ref="K16:M16"/>
    <mergeCell ref="K17:M17"/>
    <mergeCell ref="B19:D19"/>
    <mergeCell ref="K19:M19"/>
    <mergeCell ref="A17:D17"/>
    <mergeCell ref="A18:J18"/>
    <mergeCell ref="K18:S18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K26:M26"/>
    <mergeCell ref="K28:M28"/>
    <mergeCell ref="B26:D26"/>
    <mergeCell ref="B27:D27"/>
    <mergeCell ref="K27:M27"/>
    <mergeCell ref="A28:D28"/>
    <mergeCell ref="B30:D30"/>
    <mergeCell ref="K30:M30"/>
    <mergeCell ref="B31:D31"/>
    <mergeCell ref="K31:M31"/>
    <mergeCell ref="A29:J29"/>
    <mergeCell ref="K29:S29"/>
    <mergeCell ref="B32:D32"/>
    <mergeCell ref="K32:M32"/>
    <mergeCell ref="B33:D33"/>
    <mergeCell ref="K34:M34"/>
    <mergeCell ref="K33:M33"/>
    <mergeCell ref="B34:D34"/>
    <mergeCell ref="A40:D40"/>
    <mergeCell ref="K40:M40"/>
    <mergeCell ref="K36:M36"/>
    <mergeCell ref="B38:D38"/>
    <mergeCell ref="K38:M38"/>
    <mergeCell ref="K37:S37"/>
    <mergeCell ref="B39:D39"/>
    <mergeCell ref="B35:D35"/>
    <mergeCell ref="K35:M35"/>
    <mergeCell ref="A36:D36"/>
    <mergeCell ref="A37:J37"/>
    <mergeCell ref="K39:M39"/>
  </mergeCells>
  <pageMargins left="0" right="0" top="0" bottom="0" header="0.31496062992125984" footer="0.31496062992125984"/>
  <pageSetup paperSize="9" scale="3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A13" workbookViewId="0">
      <selection activeCell="B16" sqref="B16:D16"/>
    </sheetView>
  </sheetViews>
  <sheetFormatPr defaultRowHeight="15" x14ac:dyDescent="0.25"/>
  <cols>
    <col min="4" max="4" width="15.5703125" customWidth="1"/>
    <col min="5" max="5" width="10.5703125" customWidth="1"/>
    <col min="6" max="6" width="12.28515625" customWidth="1"/>
    <col min="10" max="10" width="10.28515625" customWidth="1"/>
    <col min="13" max="13" width="14.42578125" customWidth="1"/>
    <col min="14" max="14" width="11" customWidth="1"/>
    <col min="15" max="15" width="11.28515625" customWidth="1"/>
    <col min="19" max="19" width="11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22"/>
      <c r="M2" s="122"/>
      <c r="N2" s="122"/>
      <c r="O2" s="123"/>
      <c r="P2" s="243" t="s">
        <v>186</v>
      </c>
      <c r="Q2" s="243"/>
      <c r="R2" s="243"/>
      <c r="S2" s="244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292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x14ac:dyDescent="0.25">
      <c r="A6" s="2" t="s">
        <v>4</v>
      </c>
      <c r="B6" s="426" t="s">
        <v>5</v>
      </c>
      <c r="C6" s="427"/>
      <c r="D6" s="428"/>
      <c r="E6" s="124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26" t="s">
        <v>11</v>
      </c>
      <c r="K6" s="426" t="s">
        <v>149</v>
      </c>
      <c r="L6" s="427"/>
      <c r="M6" s="428"/>
      <c r="N6" s="124" t="s">
        <v>6</v>
      </c>
      <c r="O6" s="3" t="s">
        <v>7</v>
      </c>
      <c r="P6" s="3" t="s">
        <v>8</v>
      </c>
      <c r="Q6" s="3" t="s">
        <v>9</v>
      </c>
      <c r="R6" s="3" t="s">
        <v>10</v>
      </c>
      <c r="S6" s="3" t="s">
        <v>11</v>
      </c>
    </row>
    <row r="7" spans="1:19" ht="19.5" customHeight="1" x14ac:dyDescent="0.25">
      <c r="A7" s="429" t="s">
        <v>13</v>
      </c>
      <c r="B7" s="430"/>
      <c r="C7" s="430"/>
      <c r="D7" s="430"/>
      <c r="E7" s="430"/>
      <c r="F7" s="430"/>
      <c r="G7" s="430"/>
      <c r="H7" s="430"/>
      <c r="I7" s="430"/>
      <c r="J7" s="431"/>
      <c r="K7" s="432" t="s">
        <v>13</v>
      </c>
      <c r="L7" s="433"/>
      <c r="M7" s="433"/>
      <c r="N7" s="433"/>
      <c r="O7" s="433"/>
      <c r="P7" s="433"/>
      <c r="Q7" s="433"/>
      <c r="R7" s="433"/>
      <c r="S7" s="434"/>
    </row>
    <row r="8" spans="1:19" ht="41.25" customHeight="1" x14ac:dyDescent="0.3">
      <c r="A8" s="17" t="s">
        <v>55</v>
      </c>
      <c r="B8" s="415" t="s">
        <v>154</v>
      </c>
      <c r="C8" s="416"/>
      <c r="D8" s="417"/>
      <c r="E8" s="9" t="s">
        <v>43</v>
      </c>
      <c r="F8" s="10" t="s">
        <v>155</v>
      </c>
      <c r="G8" s="19">
        <v>13.04</v>
      </c>
      <c r="H8" s="19">
        <v>17.54</v>
      </c>
      <c r="I8" s="19">
        <v>28.68</v>
      </c>
      <c r="J8" s="19">
        <v>336.47</v>
      </c>
      <c r="K8" s="415" t="s">
        <v>154</v>
      </c>
      <c r="L8" s="416"/>
      <c r="M8" s="417"/>
      <c r="N8" s="9" t="s">
        <v>43</v>
      </c>
      <c r="O8" s="10" t="s">
        <v>155</v>
      </c>
      <c r="P8" s="19">
        <v>13.04</v>
      </c>
      <c r="Q8" s="19">
        <v>17.54</v>
      </c>
      <c r="R8" s="19">
        <v>28.68</v>
      </c>
      <c r="S8" s="19">
        <v>336.47</v>
      </c>
    </row>
    <row r="9" spans="1:19" ht="33.75" customHeight="1" x14ac:dyDescent="0.3">
      <c r="A9" s="8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22">
        <v>60</v>
      </c>
    </row>
    <row r="10" spans="1:19" ht="34.5" customHeight="1" x14ac:dyDescent="0.3">
      <c r="A10" s="8" t="s">
        <v>139</v>
      </c>
      <c r="B10" s="415" t="s">
        <v>140</v>
      </c>
      <c r="C10" s="416"/>
      <c r="D10" s="417"/>
      <c r="E10" s="9" t="s">
        <v>35</v>
      </c>
      <c r="F10" s="10" t="s">
        <v>150</v>
      </c>
      <c r="G10" s="27">
        <v>4.1900000000000004</v>
      </c>
      <c r="H10" s="27">
        <v>4.03</v>
      </c>
      <c r="I10" s="27">
        <v>14.05</v>
      </c>
      <c r="J10" s="27">
        <v>45.5</v>
      </c>
      <c r="K10" s="415" t="s">
        <v>140</v>
      </c>
      <c r="L10" s="416"/>
      <c r="M10" s="417"/>
      <c r="N10" s="9" t="s">
        <v>35</v>
      </c>
      <c r="O10" s="10" t="s">
        <v>150</v>
      </c>
      <c r="P10" s="27">
        <v>4.1900000000000004</v>
      </c>
      <c r="Q10" s="27">
        <v>4.03</v>
      </c>
      <c r="R10" s="27">
        <v>14.05</v>
      </c>
      <c r="S10" s="27">
        <v>45.5</v>
      </c>
    </row>
    <row r="11" spans="1:19" ht="24.75" customHeight="1" x14ac:dyDescent="0.3">
      <c r="A11" s="8"/>
      <c r="B11" s="415"/>
      <c r="C11" s="416"/>
      <c r="D11" s="417"/>
      <c r="E11" s="9"/>
      <c r="F11" s="10"/>
      <c r="G11" s="24"/>
      <c r="H11" s="24"/>
      <c r="I11" s="24"/>
      <c r="J11" s="24"/>
      <c r="K11" s="415"/>
      <c r="L11" s="416"/>
      <c r="M11" s="417"/>
      <c r="N11" s="9"/>
      <c r="O11" s="48"/>
      <c r="P11" s="24"/>
      <c r="Q11" s="24"/>
      <c r="R11" s="24"/>
      <c r="S11" s="24"/>
    </row>
    <row r="12" spans="1:19" ht="18.75" customHeight="1" x14ac:dyDescent="0.35">
      <c r="A12" s="418" t="s">
        <v>14</v>
      </c>
      <c r="B12" s="419"/>
      <c r="C12" s="419"/>
      <c r="D12" s="420"/>
      <c r="E12" s="125">
        <f t="shared" ref="E12:J12" si="0">E8+E9+E11</f>
        <v>380</v>
      </c>
      <c r="F12" s="52">
        <f>F8+F9+F10</f>
        <v>82.85</v>
      </c>
      <c r="G12" s="25">
        <f t="shared" si="0"/>
        <v>13.139999999999999</v>
      </c>
      <c r="H12" s="25">
        <f t="shared" si="0"/>
        <v>17.54</v>
      </c>
      <c r="I12" s="25">
        <f t="shared" si="0"/>
        <v>43.68</v>
      </c>
      <c r="J12" s="25">
        <f t="shared" si="0"/>
        <v>396.47</v>
      </c>
      <c r="K12" s="418" t="s">
        <v>14</v>
      </c>
      <c r="L12" s="419"/>
      <c r="M12" s="420"/>
      <c r="N12" s="125">
        <f t="shared" ref="N12:S12" si="1">N8+N9+N11</f>
        <v>380</v>
      </c>
      <c r="O12" s="52">
        <f>O8+O9+O10</f>
        <v>82.85</v>
      </c>
      <c r="P12" s="16">
        <f t="shared" si="1"/>
        <v>13.139999999999999</v>
      </c>
      <c r="Q12" s="16">
        <f t="shared" si="1"/>
        <v>17.54</v>
      </c>
      <c r="R12" s="16">
        <f t="shared" si="1"/>
        <v>43.68</v>
      </c>
      <c r="S12" s="16">
        <f t="shared" si="1"/>
        <v>396.47</v>
      </c>
    </row>
    <row r="13" spans="1:19" ht="25.5" customHeight="1" x14ac:dyDescent="0.3">
      <c r="A13" s="429"/>
      <c r="B13" s="430"/>
      <c r="C13" s="430"/>
      <c r="D13" s="430"/>
      <c r="E13" s="430"/>
      <c r="F13" s="430"/>
      <c r="G13" s="430"/>
      <c r="H13" s="430"/>
      <c r="I13" s="430"/>
      <c r="J13" s="431"/>
      <c r="K13" s="438"/>
      <c r="L13" s="438"/>
      <c r="M13" s="438"/>
      <c r="N13" s="438"/>
      <c r="O13" s="438"/>
      <c r="P13" s="438"/>
      <c r="Q13" s="438"/>
      <c r="R13" s="438"/>
      <c r="S13" s="438"/>
    </row>
    <row r="14" spans="1:19" ht="27.75" customHeight="1" x14ac:dyDescent="0.25">
      <c r="A14" s="429" t="s">
        <v>16</v>
      </c>
      <c r="B14" s="430"/>
      <c r="C14" s="430"/>
      <c r="D14" s="430"/>
      <c r="E14" s="430"/>
      <c r="F14" s="430"/>
      <c r="G14" s="430"/>
      <c r="H14" s="430"/>
      <c r="I14" s="430"/>
      <c r="J14" s="431"/>
      <c r="K14" s="580" t="s">
        <v>16</v>
      </c>
      <c r="L14" s="580"/>
      <c r="M14" s="580"/>
      <c r="N14" s="580"/>
      <c r="O14" s="580"/>
      <c r="P14" s="580"/>
      <c r="Q14" s="580"/>
      <c r="R14" s="580"/>
      <c r="S14" s="580"/>
    </row>
    <row r="15" spans="1:19" ht="54.75" customHeight="1" x14ac:dyDescent="0.3">
      <c r="A15" s="45">
        <v>5</v>
      </c>
      <c r="B15" s="577" t="s">
        <v>135</v>
      </c>
      <c r="C15" s="578"/>
      <c r="D15" s="579"/>
      <c r="E15" s="20" t="s">
        <v>26</v>
      </c>
      <c r="F15" s="21" t="s">
        <v>291</v>
      </c>
      <c r="G15" s="46">
        <v>2.2999999999999998</v>
      </c>
      <c r="H15" s="46">
        <v>10.1</v>
      </c>
      <c r="I15" s="46">
        <v>3.9</v>
      </c>
      <c r="J15" s="177">
        <v>124</v>
      </c>
      <c r="K15" s="577" t="s">
        <v>135</v>
      </c>
      <c r="L15" s="578"/>
      <c r="M15" s="579"/>
      <c r="N15" s="20" t="s">
        <v>26</v>
      </c>
      <c r="O15" s="21" t="s">
        <v>291</v>
      </c>
      <c r="P15" s="46">
        <v>2.2999999999999998</v>
      </c>
      <c r="Q15" s="46">
        <v>10.1</v>
      </c>
      <c r="R15" s="46">
        <v>3.9</v>
      </c>
      <c r="S15" s="177">
        <v>124</v>
      </c>
    </row>
    <row r="16" spans="1:19" ht="60" customHeight="1" x14ac:dyDescent="0.3">
      <c r="A16" s="13">
        <v>144</v>
      </c>
      <c r="B16" s="445" t="s">
        <v>82</v>
      </c>
      <c r="C16" s="446"/>
      <c r="D16" s="447"/>
      <c r="E16" s="14" t="s">
        <v>38</v>
      </c>
      <c r="F16" s="15" t="s">
        <v>158</v>
      </c>
      <c r="G16" s="49">
        <v>2.2999999999999998</v>
      </c>
      <c r="H16" s="49">
        <v>2.19</v>
      </c>
      <c r="I16" s="49">
        <v>45.63</v>
      </c>
      <c r="J16" s="140">
        <v>134.88</v>
      </c>
      <c r="K16" s="445" t="s">
        <v>82</v>
      </c>
      <c r="L16" s="446"/>
      <c r="M16" s="447"/>
      <c r="N16" s="14" t="s">
        <v>38</v>
      </c>
      <c r="O16" s="15" t="s">
        <v>158</v>
      </c>
      <c r="P16" s="49">
        <v>2.2999999999999998</v>
      </c>
      <c r="Q16" s="49">
        <v>2.19</v>
      </c>
      <c r="R16" s="49">
        <v>45.63</v>
      </c>
      <c r="S16" s="140">
        <v>134.88</v>
      </c>
    </row>
    <row r="17" spans="1:21" ht="53.25" customHeight="1" x14ac:dyDescent="0.3">
      <c r="A17" s="17">
        <v>291</v>
      </c>
      <c r="B17" s="440" t="s">
        <v>288</v>
      </c>
      <c r="C17" s="440"/>
      <c r="D17" s="440"/>
      <c r="E17" s="20" t="s">
        <v>23</v>
      </c>
      <c r="F17" s="21" t="s">
        <v>289</v>
      </c>
      <c r="G17" s="46">
        <v>6.28</v>
      </c>
      <c r="H17" s="46">
        <v>11.82</v>
      </c>
      <c r="I17" s="46">
        <v>36.619999999999997</v>
      </c>
      <c r="J17" s="177">
        <v>279.39999999999998</v>
      </c>
      <c r="K17" s="440" t="s">
        <v>288</v>
      </c>
      <c r="L17" s="440"/>
      <c r="M17" s="440"/>
      <c r="N17" s="20" t="s">
        <v>23</v>
      </c>
      <c r="O17" s="21" t="s">
        <v>289</v>
      </c>
      <c r="P17" s="46">
        <v>6.28</v>
      </c>
      <c r="Q17" s="46">
        <v>11.82</v>
      </c>
      <c r="R17" s="46">
        <v>36.619999999999997</v>
      </c>
      <c r="S17" s="177">
        <v>279.39999999999998</v>
      </c>
    </row>
    <row r="18" spans="1:21" ht="51.75" customHeight="1" x14ac:dyDescent="0.3">
      <c r="A18" s="17">
        <v>518</v>
      </c>
      <c r="B18" s="440" t="s">
        <v>88</v>
      </c>
      <c r="C18" s="440"/>
      <c r="D18" s="440"/>
      <c r="E18" s="20" t="s">
        <v>23</v>
      </c>
      <c r="F18" s="21" t="s">
        <v>205</v>
      </c>
      <c r="G18" s="46">
        <v>10</v>
      </c>
      <c r="H18" s="46">
        <v>6.4</v>
      </c>
      <c r="I18" s="46">
        <v>15.91</v>
      </c>
      <c r="J18" s="46">
        <v>174</v>
      </c>
      <c r="K18" s="440" t="s">
        <v>88</v>
      </c>
      <c r="L18" s="440"/>
      <c r="M18" s="440"/>
      <c r="N18" s="20" t="s">
        <v>23</v>
      </c>
      <c r="O18" s="21" t="s">
        <v>205</v>
      </c>
      <c r="P18" s="46">
        <v>10</v>
      </c>
      <c r="Q18" s="46">
        <v>6.4</v>
      </c>
      <c r="R18" s="46">
        <v>15.91</v>
      </c>
      <c r="S18" s="46">
        <v>174</v>
      </c>
    </row>
    <row r="19" spans="1:21" ht="49.5" customHeight="1" x14ac:dyDescent="0.3">
      <c r="A19" s="13">
        <v>519</v>
      </c>
      <c r="B19" s="440" t="s">
        <v>240</v>
      </c>
      <c r="C19" s="440"/>
      <c r="D19" s="440"/>
      <c r="E19" s="20" t="s">
        <v>37</v>
      </c>
      <c r="F19" s="21" t="s">
        <v>290</v>
      </c>
      <c r="G19" s="46">
        <v>0.35</v>
      </c>
      <c r="H19" s="46">
        <v>0.35</v>
      </c>
      <c r="I19" s="46">
        <v>8.6</v>
      </c>
      <c r="J19" s="46">
        <v>41.23</v>
      </c>
      <c r="K19" s="440" t="s">
        <v>240</v>
      </c>
      <c r="L19" s="440"/>
      <c r="M19" s="440"/>
      <c r="N19" s="20" t="s">
        <v>26</v>
      </c>
      <c r="O19" s="21" t="s">
        <v>290</v>
      </c>
      <c r="P19" s="46">
        <v>0.35</v>
      </c>
      <c r="Q19" s="46">
        <v>0.35</v>
      </c>
      <c r="R19" s="46">
        <v>8.6</v>
      </c>
      <c r="S19" s="46">
        <v>41.23</v>
      </c>
    </row>
    <row r="20" spans="1:21" ht="45.75" customHeight="1" x14ac:dyDescent="0.3">
      <c r="A20" s="8">
        <v>108</v>
      </c>
      <c r="B20" s="415" t="s">
        <v>21</v>
      </c>
      <c r="C20" s="416"/>
      <c r="D20" s="417"/>
      <c r="E20" s="9" t="s">
        <v>48</v>
      </c>
      <c r="F20" s="10" t="s">
        <v>141</v>
      </c>
      <c r="G20" s="27">
        <v>3.8</v>
      </c>
      <c r="H20" s="27">
        <v>0.4</v>
      </c>
      <c r="I20" s="27">
        <v>24.6</v>
      </c>
      <c r="J20" s="142">
        <v>117.5</v>
      </c>
      <c r="K20" s="415" t="s">
        <v>21</v>
      </c>
      <c r="L20" s="416"/>
      <c r="M20" s="417"/>
      <c r="N20" s="9" t="s">
        <v>48</v>
      </c>
      <c r="O20" s="10" t="s">
        <v>141</v>
      </c>
      <c r="P20" s="27">
        <v>3.8</v>
      </c>
      <c r="Q20" s="27">
        <v>0.4</v>
      </c>
      <c r="R20" s="27">
        <v>24.6</v>
      </c>
      <c r="S20" s="142">
        <v>117.5</v>
      </c>
    </row>
    <row r="21" spans="1:21" ht="42" customHeight="1" x14ac:dyDescent="0.3">
      <c r="A21" s="8">
        <v>109</v>
      </c>
      <c r="B21" s="415" t="s">
        <v>53</v>
      </c>
      <c r="C21" s="416"/>
      <c r="D21" s="417"/>
      <c r="E21" s="9" t="s">
        <v>41</v>
      </c>
      <c r="F21" s="10" t="s">
        <v>259</v>
      </c>
      <c r="G21" s="24">
        <v>1.98</v>
      </c>
      <c r="H21" s="27">
        <v>0.36</v>
      </c>
      <c r="I21" s="27">
        <v>10.02</v>
      </c>
      <c r="J21" s="142">
        <v>52.2</v>
      </c>
      <c r="K21" s="415" t="s">
        <v>53</v>
      </c>
      <c r="L21" s="416"/>
      <c r="M21" s="417"/>
      <c r="N21" s="9" t="s">
        <v>41</v>
      </c>
      <c r="O21" s="10" t="s">
        <v>259</v>
      </c>
      <c r="P21" s="24">
        <v>1.98</v>
      </c>
      <c r="Q21" s="27">
        <v>0.36</v>
      </c>
      <c r="R21" s="27">
        <v>10.02</v>
      </c>
      <c r="S21" s="142">
        <v>52.2</v>
      </c>
    </row>
    <row r="22" spans="1:21" ht="42" customHeight="1" x14ac:dyDescent="0.3">
      <c r="A22" s="8"/>
      <c r="B22" s="415"/>
      <c r="C22" s="416"/>
      <c r="D22" s="417"/>
      <c r="E22" s="9"/>
      <c r="F22" s="10"/>
      <c r="G22" s="24"/>
      <c r="H22" s="27"/>
      <c r="I22" s="27"/>
      <c r="J22" s="142"/>
      <c r="K22" s="415"/>
      <c r="L22" s="416"/>
      <c r="M22" s="417"/>
      <c r="N22" s="9"/>
      <c r="O22" s="10"/>
      <c r="P22" s="24"/>
      <c r="Q22" s="27"/>
      <c r="R22" s="27"/>
      <c r="S22" s="142"/>
    </row>
    <row r="23" spans="1:21" ht="27.75" customHeight="1" x14ac:dyDescent="0.3">
      <c r="A23" s="11"/>
      <c r="B23" s="415"/>
      <c r="C23" s="416"/>
      <c r="D23" s="417"/>
      <c r="E23" s="9"/>
      <c r="F23" s="10"/>
      <c r="G23" s="41"/>
      <c r="H23" s="41"/>
      <c r="I23" s="41"/>
      <c r="J23" s="41"/>
      <c r="K23" s="415"/>
      <c r="L23" s="416"/>
      <c r="M23" s="417"/>
      <c r="N23" s="9"/>
      <c r="O23" s="10"/>
      <c r="P23" s="41"/>
      <c r="Q23" s="41"/>
      <c r="R23" s="41"/>
      <c r="S23" s="41"/>
    </row>
    <row r="24" spans="1:21" ht="32.25" customHeight="1" x14ac:dyDescent="0.35">
      <c r="A24" s="418" t="s">
        <v>14</v>
      </c>
      <c r="B24" s="419"/>
      <c r="C24" s="419"/>
      <c r="D24" s="420"/>
      <c r="E24" s="125">
        <f t="shared" ref="E24:J24" si="2">E15+E16+E17+E18+E19+E20+E21+E22+E23</f>
        <v>980</v>
      </c>
      <c r="F24" s="32">
        <f t="shared" si="2"/>
        <v>189.51</v>
      </c>
      <c r="G24" s="25">
        <f t="shared" si="2"/>
        <v>27.01</v>
      </c>
      <c r="H24" s="25">
        <f t="shared" si="2"/>
        <v>31.619999999999997</v>
      </c>
      <c r="I24" s="25">
        <f t="shared" si="2"/>
        <v>145.28</v>
      </c>
      <c r="J24" s="25">
        <f t="shared" si="2"/>
        <v>923.21</v>
      </c>
      <c r="K24" s="418" t="s">
        <v>14</v>
      </c>
      <c r="L24" s="419"/>
      <c r="M24" s="420"/>
      <c r="N24" s="125">
        <f t="shared" ref="N24:S24" si="3">N15+N16+N17+N18+N19+N20+N21+N22+N23</f>
        <v>930</v>
      </c>
      <c r="O24" s="125">
        <f t="shared" si="3"/>
        <v>189.51</v>
      </c>
      <c r="P24" s="29">
        <f t="shared" si="3"/>
        <v>27.01</v>
      </c>
      <c r="Q24" s="29">
        <f t="shared" si="3"/>
        <v>31.619999999999997</v>
      </c>
      <c r="R24" s="29">
        <f t="shared" si="3"/>
        <v>145.28</v>
      </c>
      <c r="S24" s="29">
        <f t="shared" si="3"/>
        <v>923.21</v>
      </c>
    </row>
    <row r="25" spans="1:21" ht="35.25" customHeight="1" x14ac:dyDescent="0.25">
      <c r="A25" s="429" t="s">
        <v>34</v>
      </c>
      <c r="B25" s="430"/>
      <c r="C25" s="430"/>
      <c r="D25" s="430"/>
      <c r="E25" s="430"/>
      <c r="F25" s="430"/>
      <c r="G25" s="430"/>
      <c r="H25" s="430"/>
      <c r="I25" s="430"/>
      <c r="J25" s="431"/>
      <c r="K25" s="581" t="s">
        <v>34</v>
      </c>
      <c r="L25" s="582"/>
      <c r="M25" s="582"/>
      <c r="N25" s="582"/>
      <c r="O25" s="582"/>
      <c r="P25" s="582"/>
      <c r="Q25" s="582"/>
      <c r="R25" s="582"/>
      <c r="S25" s="583"/>
    </row>
    <row r="26" spans="1:21" ht="45" customHeight="1" x14ac:dyDescent="0.3">
      <c r="A26" s="13">
        <v>494</v>
      </c>
      <c r="B26" s="445" t="s">
        <v>164</v>
      </c>
      <c r="C26" s="446"/>
      <c r="D26" s="447"/>
      <c r="E26" s="14" t="s">
        <v>23</v>
      </c>
      <c r="F26" s="15" t="s">
        <v>92</v>
      </c>
      <c r="G26" s="22">
        <v>0.1</v>
      </c>
      <c r="H26" s="22">
        <v>0</v>
      </c>
      <c r="I26" s="22">
        <v>15.2</v>
      </c>
      <c r="J26" s="22">
        <v>61</v>
      </c>
      <c r="K26" s="445" t="s">
        <v>164</v>
      </c>
      <c r="L26" s="446"/>
      <c r="M26" s="447"/>
      <c r="N26" s="14" t="s">
        <v>23</v>
      </c>
      <c r="O26" s="15" t="s">
        <v>92</v>
      </c>
      <c r="P26" s="22">
        <v>0.1</v>
      </c>
      <c r="Q26" s="22">
        <v>0</v>
      </c>
      <c r="R26" s="22">
        <v>15.2</v>
      </c>
      <c r="S26" s="22">
        <v>61</v>
      </c>
      <c r="T26" s="55"/>
      <c r="U26" s="55"/>
    </row>
    <row r="27" spans="1:21" ht="39.75" customHeight="1" x14ac:dyDescent="0.3">
      <c r="A27" s="11">
        <v>549</v>
      </c>
      <c r="B27" s="445" t="s">
        <v>67</v>
      </c>
      <c r="C27" s="446"/>
      <c r="D27" s="447"/>
      <c r="E27" s="14" t="s">
        <v>26</v>
      </c>
      <c r="F27" s="15" t="s">
        <v>190</v>
      </c>
      <c r="G27" s="22">
        <v>10.199999999999999</v>
      </c>
      <c r="H27" s="22">
        <v>10.8</v>
      </c>
      <c r="I27" s="22">
        <v>30.2</v>
      </c>
      <c r="J27" s="22">
        <v>259</v>
      </c>
      <c r="K27" s="445" t="s">
        <v>67</v>
      </c>
      <c r="L27" s="446"/>
      <c r="M27" s="447"/>
      <c r="N27" s="14" t="s">
        <v>26</v>
      </c>
      <c r="O27" s="15" t="s">
        <v>190</v>
      </c>
      <c r="P27" s="22">
        <v>10.199999999999999</v>
      </c>
      <c r="Q27" s="22">
        <v>10.8</v>
      </c>
      <c r="R27" s="22">
        <v>30.2</v>
      </c>
      <c r="S27" s="22">
        <v>259</v>
      </c>
    </row>
    <row r="28" spans="1:21" ht="9.75" customHeight="1" x14ac:dyDescent="0.3">
      <c r="A28" s="8"/>
      <c r="B28" s="415"/>
      <c r="C28" s="416"/>
      <c r="D28" s="417"/>
      <c r="E28" s="9"/>
      <c r="F28" s="10"/>
      <c r="G28" s="24"/>
      <c r="H28" s="27"/>
      <c r="I28" s="27"/>
      <c r="J28" s="27"/>
      <c r="K28" s="415"/>
      <c r="L28" s="416"/>
      <c r="M28" s="417"/>
      <c r="N28" s="9"/>
      <c r="O28" s="10"/>
      <c r="P28" s="24"/>
      <c r="Q28" s="27"/>
      <c r="R28" s="27"/>
      <c r="S28" s="27"/>
    </row>
    <row r="29" spans="1:21" ht="8.25" customHeight="1" x14ac:dyDescent="0.3">
      <c r="A29" s="62"/>
      <c r="B29" s="414"/>
      <c r="C29" s="414"/>
      <c r="D29" s="414"/>
      <c r="E29" s="9"/>
      <c r="F29" s="10"/>
      <c r="G29" s="40"/>
      <c r="H29" s="19"/>
      <c r="I29" s="19"/>
      <c r="J29" s="19"/>
      <c r="K29" s="414"/>
      <c r="L29" s="414"/>
      <c r="M29" s="414"/>
      <c r="N29" s="9"/>
      <c r="O29" s="10"/>
      <c r="P29" s="40"/>
      <c r="Q29" s="19"/>
      <c r="R29" s="19"/>
      <c r="S29" s="19"/>
    </row>
    <row r="30" spans="1:21" ht="11.25" customHeight="1" x14ac:dyDescent="0.3">
      <c r="A30" s="8"/>
      <c r="B30" s="445"/>
      <c r="C30" s="446"/>
      <c r="D30" s="447"/>
      <c r="E30" s="14"/>
      <c r="F30" s="15"/>
      <c r="G30" s="22"/>
      <c r="H30" s="22"/>
      <c r="I30" s="22"/>
      <c r="J30" s="22"/>
      <c r="K30" s="445"/>
      <c r="L30" s="446"/>
      <c r="M30" s="447"/>
      <c r="N30" s="14"/>
      <c r="O30" s="15"/>
      <c r="P30" s="22"/>
      <c r="Q30" s="22"/>
      <c r="R30" s="22"/>
      <c r="S30" s="22"/>
    </row>
    <row r="31" spans="1:21" ht="9.75" customHeight="1" x14ac:dyDescent="0.25">
      <c r="A31" s="5"/>
      <c r="B31" s="448"/>
      <c r="C31" s="449"/>
      <c r="D31" s="450"/>
      <c r="E31" s="5"/>
      <c r="F31" s="5"/>
      <c r="G31" s="28"/>
      <c r="H31" s="28"/>
      <c r="I31" s="28"/>
      <c r="J31" s="28"/>
      <c r="K31" s="448"/>
      <c r="L31" s="449"/>
      <c r="M31" s="449"/>
      <c r="N31" s="450"/>
      <c r="O31" s="5"/>
      <c r="P31" s="26"/>
      <c r="Q31" s="26"/>
      <c r="R31" s="26"/>
      <c r="S31" s="26"/>
    </row>
    <row r="32" spans="1:21" ht="33" customHeight="1" x14ac:dyDescent="0.35">
      <c r="A32" s="418" t="s">
        <v>14</v>
      </c>
      <c r="B32" s="419"/>
      <c r="C32" s="419"/>
      <c r="D32" s="420"/>
      <c r="E32" s="125">
        <f t="shared" ref="E32:J32" si="4">E26+E27+E28+E29+E30+E31</f>
        <v>300</v>
      </c>
      <c r="F32" s="32">
        <f>F26+F27+F28+F29+F30</f>
        <v>12.11</v>
      </c>
      <c r="G32" s="29">
        <f t="shared" si="4"/>
        <v>10.299999999999999</v>
      </c>
      <c r="H32" s="29">
        <f t="shared" si="4"/>
        <v>10.8</v>
      </c>
      <c r="I32" s="29">
        <f t="shared" si="4"/>
        <v>45.4</v>
      </c>
      <c r="J32" s="29">
        <f t="shared" si="4"/>
        <v>320</v>
      </c>
      <c r="K32" s="418" t="s">
        <v>14</v>
      </c>
      <c r="L32" s="419"/>
      <c r="M32" s="420"/>
      <c r="N32" s="125">
        <f t="shared" ref="N32:S32" si="5">N26+N27+N28+N29+N30+N31</f>
        <v>300</v>
      </c>
      <c r="O32" s="32">
        <f t="shared" si="5"/>
        <v>12.11</v>
      </c>
      <c r="P32" s="25">
        <f t="shared" si="5"/>
        <v>10.299999999999999</v>
      </c>
      <c r="Q32" s="25">
        <f t="shared" si="5"/>
        <v>10.8</v>
      </c>
      <c r="R32" s="25">
        <f t="shared" si="5"/>
        <v>45.4</v>
      </c>
      <c r="S32" s="25">
        <f t="shared" si="5"/>
        <v>320</v>
      </c>
    </row>
    <row r="33" spans="1:19" ht="29.25" customHeight="1" x14ac:dyDescent="0.35">
      <c r="A33" s="406" t="s">
        <v>14</v>
      </c>
      <c r="B33" s="407"/>
      <c r="C33" s="407"/>
      <c r="D33" s="408"/>
      <c r="E33" s="7"/>
      <c r="F33" s="31">
        <f>F12+F24+F32</f>
        <v>284.47000000000003</v>
      </c>
      <c r="G33" s="7"/>
      <c r="H33" s="7"/>
      <c r="I33" s="7"/>
      <c r="J33" s="7"/>
      <c r="K33" s="406" t="s">
        <v>14</v>
      </c>
      <c r="L33" s="407"/>
      <c r="M33" s="408"/>
      <c r="N33" s="7"/>
      <c r="O33" s="31">
        <f>O12+O24+O32</f>
        <v>284.47000000000003</v>
      </c>
      <c r="P33" s="7"/>
      <c r="Q33" s="7"/>
      <c r="R33" s="7"/>
      <c r="S33" s="7"/>
    </row>
    <row r="34" spans="1:19" ht="49.5" customHeight="1" x14ac:dyDescent="0.3">
      <c r="F34" s="37" t="s">
        <v>30</v>
      </c>
      <c r="G34" s="37"/>
      <c r="H34" s="37"/>
      <c r="I34" s="37"/>
      <c r="J34" s="38"/>
      <c r="K34" s="1"/>
    </row>
  </sheetData>
  <mergeCells count="65">
    <mergeCell ref="B31:D31"/>
    <mergeCell ref="K32:M32"/>
    <mergeCell ref="K31:N31"/>
    <mergeCell ref="A32:D32"/>
    <mergeCell ref="K33:M33"/>
    <mergeCell ref="A33:D33"/>
    <mergeCell ref="B28:D28"/>
    <mergeCell ref="K28:M28"/>
    <mergeCell ref="B29:D29"/>
    <mergeCell ref="K29:M29"/>
    <mergeCell ref="B30:D30"/>
    <mergeCell ref="K30:M30"/>
    <mergeCell ref="K26:M26"/>
    <mergeCell ref="A25:J25"/>
    <mergeCell ref="K25:S25"/>
    <mergeCell ref="B26:D26"/>
    <mergeCell ref="B27:D27"/>
    <mergeCell ref="K27:M27"/>
    <mergeCell ref="B22:D22"/>
    <mergeCell ref="K22:M22"/>
    <mergeCell ref="B23:D23"/>
    <mergeCell ref="K23:M23"/>
    <mergeCell ref="K24:M24"/>
    <mergeCell ref="A24:D24"/>
    <mergeCell ref="B19:D19"/>
    <mergeCell ref="K19:M19"/>
    <mergeCell ref="B20:D20"/>
    <mergeCell ref="K20:M20"/>
    <mergeCell ref="B21:D21"/>
    <mergeCell ref="K21:M21"/>
    <mergeCell ref="B17:D17"/>
    <mergeCell ref="K17:M17"/>
    <mergeCell ref="B18:D18"/>
    <mergeCell ref="K18:M18"/>
    <mergeCell ref="B16:D16"/>
    <mergeCell ref="K16:M16"/>
    <mergeCell ref="A12:D12"/>
    <mergeCell ref="K12:M12"/>
    <mergeCell ref="K15:M15"/>
    <mergeCell ref="A13:J13"/>
    <mergeCell ref="K13:S13"/>
    <mergeCell ref="A14:J14"/>
    <mergeCell ref="K14:S14"/>
    <mergeCell ref="B15:D15"/>
    <mergeCell ref="B10:D10"/>
    <mergeCell ref="K10:M10"/>
    <mergeCell ref="K11:M11"/>
    <mergeCell ref="B11:D11"/>
    <mergeCell ref="A7:J7"/>
    <mergeCell ref="K7:S7"/>
    <mergeCell ref="B8:D8"/>
    <mergeCell ref="K8:M8"/>
    <mergeCell ref="B9:D9"/>
    <mergeCell ref="K9:M9"/>
    <mergeCell ref="A1:D1"/>
    <mergeCell ref="L1:O1"/>
    <mergeCell ref="F4:L4"/>
    <mergeCell ref="B5:R5"/>
    <mergeCell ref="B6:D6"/>
    <mergeCell ref="K6:M6"/>
    <mergeCell ref="P1:S1"/>
    <mergeCell ref="A2:D2"/>
    <mergeCell ref="A3:D3"/>
    <mergeCell ref="L3:O3"/>
    <mergeCell ref="P3:S3"/>
  </mergeCells>
  <pageMargins left="0.19685039370078741" right="0.19685039370078741" top="0" bottom="0" header="0.31496062992125984" footer="0.31496062992125984"/>
  <pageSetup paperSize="9" scale="51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opLeftCell="A19" workbookViewId="0">
      <selection activeCell="K23" sqref="K23:M23"/>
    </sheetView>
  </sheetViews>
  <sheetFormatPr defaultRowHeight="15" x14ac:dyDescent="0.25"/>
  <cols>
    <col min="1" max="1" width="10.7109375" bestFit="1" customWidth="1"/>
    <col min="4" max="4" width="13.5703125" customWidth="1"/>
    <col min="6" max="6" width="12.140625" customWidth="1"/>
    <col min="10" max="10" width="10.7109375" customWidth="1"/>
    <col min="13" max="13" width="14.42578125" customWidth="1"/>
    <col min="15" max="15" width="11.140625" customWidth="1"/>
    <col min="19" max="19" width="11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8"/>
      <c r="M2" s="138"/>
      <c r="N2" s="138"/>
      <c r="O2" s="139"/>
      <c r="P2" s="247" t="s">
        <v>186</v>
      </c>
      <c r="Q2" s="247"/>
      <c r="R2" s="247"/>
      <c r="S2" s="248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269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.75" thickBot="1" x14ac:dyDescent="0.3">
      <c r="A6" s="215" t="s">
        <v>4</v>
      </c>
      <c r="B6" s="491" t="s">
        <v>5</v>
      </c>
      <c r="C6" s="543"/>
      <c r="D6" s="544"/>
      <c r="E6" s="323" t="s">
        <v>6</v>
      </c>
      <c r="F6" s="325" t="s">
        <v>7</v>
      </c>
      <c r="G6" s="325" t="s">
        <v>8</v>
      </c>
      <c r="H6" s="325" t="s">
        <v>9</v>
      </c>
      <c r="I6" s="325" t="s">
        <v>10</v>
      </c>
      <c r="J6" s="324" t="s">
        <v>11</v>
      </c>
      <c r="K6" s="491" t="s">
        <v>149</v>
      </c>
      <c r="L6" s="543"/>
      <c r="M6" s="544"/>
      <c r="N6" s="323" t="s">
        <v>6</v>
      </c>
      <c r="O6" s="325" t="s">
        <v>7</v>
      </c>
      <c r="P6" s="325" t="s">
        <v>8</v>
      </c>
      <c r="Q6" s="325" t="s">
        <v>9</v>
      </c>
      <c r="R6" s="325" t="s">
        <v>10</v>
      </c>
      <c r="S6" s="218" t="s">
        <v>11</v>
      </c>
    </row>
    <row r="7" spans="1:19" ht="30.7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35.1" customHeight="1" x14ac:dyDescent="0.3">
      <c r="A8" s="165">
        <v>253</v>
      </c>
      <c r="B8" s="439" t="s">
        <v>31</v>
      </c>
      <c r="C8" s="439"/>
      <c r="D8" s="439"/>
      <c r="E8" s="154" t="s">
        <v>43</v>
      </c>
      <c r="F8" s="155" t="s">
        <v>45</v>
      </c>
      <c r="G8" s="166">
        <v>7</v>
      </c>
      <c r="H8" s="166">
        <v>13.18</v>
      </c>
      <c r="I8" s="166">
        <v>29.23</v>
      </c>
      <c r="J8" s="166">
        <v>311.54000000000002</v>
      </c>
      <c r="K8" s="439" t="s">
        <v>31</v>
      </c>
      <c r="L8" s="439"/>
      <c r="M8" s="439"/>
      <c r="N8" s="154" t="s">
        <v>43</v>
      </c>
      <c r="O8" s="155" t="s">
        <v>45</v>
      </c>
      <c r="P8" s="166">
        <v>7</v>
      </c>
      <c r="Q8" s="166">
        <v>13.18</v>
      </c>
      <c r="R8" s="166">
        <v>29.23</v>
      </c>
      <c r="S8" s="167">
        <v>311.54000000000002</v>
      </c>
    </row>
    <row r="9" spans="1:19" ht="35.1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5.1" customHeight="1" x14ac:dyDescent="0.3">
      <c r="A10" s="8">
        <v>109</v>
      </c>
      <c r="B10" s="415" t="s">
        <v>53</v>
      </c>
      <c r="C10" s="416"/>
      <c r="D10" s="417"/>
      <c r="E10" s="9" t="s">
        <v>41</v>
      </c>
      <c r="F10" s="10" t="s">
        <v>142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53</v>
      </c>
      <c r="L10" s="416"/>
      <c r="M10" s="417"/>
      <c r="N10" s="9" t="s">
        <v>41</v>
      </c>
      <c r="O10" s="10" t="s">
        <v>142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14.25" customHeight="1" x14ac:dyDescent="0.3">
      <c r="A11" s="8"/>
      <c r="B11" s="415"/>
      <c r="C11" s="416"/>
      <c r="D11" s="417"/>
      <c r="E11" s="9"/>
      <c r="F11" s="10"/>
      <c r="G11" s="27"/>
      <c r="H11" s="27"/>
      <c r="I11" s="27"/>
      <c r="J11" s="27"/>
      <c r="K11" s="415"/>
      <c r="L11" s="416"/>
      <c r="M11" s="417"/>
      <c r="N11" s="9"/>
      <c r="O11" s="10"/>
      <c r="P11" s="27"/>
      <c r="Q11" s="27"/>
      <c r="R11" s="27"/>
      <c r="S11" s="142"/>
    </row>
    <row r="12" spans="1:19" ht="16.5" customHeight="1" thickBot="1" x14ac:dyDescent="0.35">
      <c r="A12" s="193"/>
      <c r="B12" s="469"/>
      <c r="C12" s="470"/>
      <c r="D12" s="471"/>
      <c r="E12" s="194"/>
      <c r="F12" s="195"/>
      <c r="G12" s="234"/>
      <c r="H12" s="234"/>
      <c r="I12" s="234"/>
      <c r="J12" s="234"/>
      <c r="K12" s="469"/>
      <c r="L12" s="470"/>
      <c r="M12" s="471"/>
      <c r="N12" s="194"/>
      <c r="O12" s="235"/>
      <c r="P12" s="234"/>
      <c r="Q12" s="234"/>
      <c r="R12" s="234"/>
      <c r="S12" s="236"/>
    </row>
    <row r="13" spans="1:19" ht="35.1" customHeight="1" thickBot="1" x14ac:dyDescent="0.4">
      <c r="A13" s="452" t="s">
        <v>14</v>
      </c>
      <c r="B13" s="453"/>
      <c r="C13" s="453"/>
      <c r="D13" s="454"/>
      <c r="E13" s="326">
        <f t="shared" ref="E13:J13" si="0">E8+E11+E12</f>
        <v>180</v>
      </c>
      <c r="F13" s="188">
        <f>F8+F9+F10+F11+F12</f>
        <v>30.08</v>
      </c>
      <c r="G13" s="163">
        <f t="shared" si="0"/>
        <v>7</v>
      </c>
      <c r="H13" s="173">
        <f t="shared" si="0"/>
        <v>13.18</v>
      </c>
      <c r="I13" s="173">
        <f t="shared" si="0"/>
        <v>29.23</v>
      </c>
      <c r="J13" s="173">
        <f t="shared" si="0"/>
        <v>311.54000000000002</v>
      </c>
      <c r="K13" s="455" t="s">
        <v>14</v>
      </c>
      <c r="L13" s="453"/>
      <c r="M13" s="454"/>
      <c r="N13" s="326">
        <f t="shared" ref="N13:S13" si="1">N8+N11+N12</f>
        <v>180</v>
      </c>
      <c r="O13" s="188">
        <f>O8+O9+O10+O11+O12</f>
        <v>30.08</v>
      </c>
      <c r="P13" s="237">
        <f t="shared" si="1"/>
        <v>7</v>
      </c>
      <c r="Q13" s="175">
        <f t="shared" si="1"/>
        <v>13.18</v>
      </c>
      <c r="R13" s="175">
        <f t="shared" si="1"/>
        <v>29.23</v>
      </c>
      <c r="S13" s="176">
        <f t="shared" si="1"/>
        <v>311.54000000000002</v>
      </c>
    </row>
    <row r="14" spans="1:19" ht="35.1" customHeight="1" thickBot="1" x14ac:dyDescent="0.3">
      <c r="A14" s="497" t="s">
        <v>15</v>
      </c>
      <c r="B14" s="461"/>
      <c r="C14" s="461"/>
      <c r="D14" s="461"/>
      <c r="E14" s="461"/>
      <c r="F14" s="461"/>
      <c r="G14" s="461"/>
      <c r="H14" s="461"/>
      <c r="I14" s="461"/>
      <c r="J14" s="462"/>
      <c r="K14" s="545" t="s">
        <v>15</v>
      </c>
      <c r="L14" s="545"/>
      <c r="M14" s="545"/>
      <c r="N14" s="545"/>
      <c r="O14" s="545"/>
      <c r="P14" s="545"/>
      <c r="Q14" s="545"/>
      <c r="R14" s="545"/>
      <c r="S14" s="545"/>
    </row>
    <row r="15" spans="1:19" ht="36.75" customHeight="1" x14ac:dyDescent="0.3">
      <c r="A15" s="165" t="s">
        <v>139</v>
      </c>
      <c r="B15" s="439" t="s">
        <v>140</v>
      </c>
      <c r="C15" s="439"/>
      <c r="D15" s="439"/>
      <c r="E15" s="154" t="s">
        <v>41</v>
      </c>
      <c r="F15" s="155" t="s">
        <v>197</v>
      </c>
      <c r="G15" s="191">
        <v>4.1900000000000004</v>
      </c>
      <c r="H15" s="191">
        <v>4.03</v>
      </c>
      <c r="I15" s="191">
        <v>14.05</v>
      </c>
      <c r="J15" s="191">
        <v>45.5</v>
      </c>
      <c r="K15" s="439" t="s">
        <v>140</v>
      </c>
      <c r="L15" s="439"/>
      <c r="M15" s="439"/>
      <c r="N15" s="154" t="s">
        <v>41</v>
      </c>
      <c r="O15" s="155" t="s">
        <v>197</v>
      </c>
      <c r="P15" s="191">
        <v>4.1900000000000004</v>
      </c>
      <c r="Q15" s="191">
        <v>4.03</v>
      </c>
      <c r="R15" s="191">
        <v>14.05</v>
      </c>
      <c r="S15" s="192">
        <v>45.5</v>
      </c>
    </row>
    <row r="16" spans="1:19" ht="42" customHeight="1" thickBot="1" x14ac:dyDescent="0.35">
      <c r="A16" s="361">
        <v>509</v>
      </c>
      <c r="B16" s="469" t="s">
        <v>187</v>
      </c>
      <c r="C16" s="470"/>
      <c r="D16" s="471"/>
      <c r="E16" s="269" t="s">
        <v>23</v>
      </c>
      <c r="F16" s="270" t="s">
        <v>260</v>
      </c>
      <c r="G16" s="362">
        <v>0.7</v>
      </c>
      <c r="H16" s="362">
        <v>0.3</v>
      </c>
      <c r="I16" s="362">
        <v>22.8</v>
      </c>
      <c r="J16" s="363">
        <v>97</v>
      </c>
      <c r="K16" s="469" t="s">
        <v>187</v>
      </c>
      <c r="L16" s="470"/>
      <c r="M16" s="471"/>
      <c r="N16" s="269" t="s">
        <v>23</v>
      </c>
      <c r="O16" s="270" t="s">
        <v>260</v>
      </c>
      <c r="P16" s="362">
        <v>0.7</v>
      </c>
      <c r="Q16" s="362">
        <v>0.3</v>
      </c>
      <c r="R16" s="362">
        <v>22.8</v>
      </c>
      <c r="S16" s="363">
        <v>97</v>
      </c>
    </row>
    <row r="17" spans="1:21" ht="35.1" customHeight="1" thickBot="1" x14ac:dyDescent="0.4">
      <c r="A17" s="452" t="s">
        <v>14</v>
      </c>
      <c r="B17" s="453"/>
      <c r="C17" s="453"/>
      <c r="D17" s="454"/>
      <c r="E17" s="326">
        <f t="shared" ref="E17:J17" si="2">E15+E16</f>
        <v>230</v>
      </c>
      <c r="F17" s="162">
        <f t="shared" si="2"/>
        <v>41.370000000000005</v>
      </c>
      <c r="G17" s="163">
        <f t="shared" si="2"/>
        <v>4.8900000000000006</v>
      </c>
      <c r="H17" s="163">
        <f t="shared" si="2"/>
        <v>4.33</v>
      </c>
      <c r="I17" s="163">
        <f t="shared" si="2"/>
        <v>36.85</v>
      </c>
      <c r="J17" s="163">
        <f t="shared" si="2"/>
        <v>142.5</v>
      </c>
      <c r="K17" s="455" t="s">
        <v>14</v>
      </c>
      <c r="L17" s="453"/>
      <c r="M17" s="454"/>
      <c r="N17" s="326">
        <f t="shared" ref="N17:S17" si="3">N15+N16</f>
        <v>230</v>
      </c>
      <c r="O17" s="162">
        <f t="shared" si="3"/>
        <v>41.370000000000005</v>
      </c>
      <c r="P17" s="163">
        <f t="shared" si="3"/>
        <v>4.8900000000000006</v>
      </c>
      <c r="Q17" s="163">
        <f t="shared" si="3"/>
        <v>4.33</v>
      </c>
      <c r="R17" s="163">
        <f t="shared" si="3"/>
        <v>36.85</v>
      </c>
      <c r="S17" s="164">
        <f t="shared" si="3"/>
        <v>142.5</v>
      </c>
    </row>
    <row r="18" spans="1:21" ht="35.1" customHeight="1" thickBot="1" x14ac:dyDescent="0.3">
      <c r="A18" s="497" t="s">
        <v>16</v>
      </c>
      <c r="B18" s="461"/>
      <c r="C18" s="461"/>
      <c r="D18" s="461"/>
      <c r="E18" s="461"/>
      <c r="F18" s="461"/>
      <c r="G18" s="461"/>
      <c r="H18" s="461"/>
      <c r="I18" s="461"/>
      <c r="J18" s="462"/>
      <c r="K18" s="545" t="s">
        <v>16</v>
      </c>
      <c r="L18" s="545"/>
      <c r="M18" s="545"/>
      <c r="N18" s="545"/>
      <c r="O18" s="545"/>
      <c r="P18" s="545"/>
      <c r="Q18" s="545"/>
      <c r="R18" s="545"/>
      <c r="S18" s="545"/>
    </row>
    <row r="19" spans="1:21" ht="60.75" customHeight="1" x14ac:dyDescent="0.3">
      <c r="A19" s="148">
        <v>106</v>
      </c>
      <c r="B19" s="481" t="s">
        <v>180</v>
      </c>
      <c r="C19" s="481"/>
      <c r="D19" s="481"/>
      <c r="E19" s="149" t="s">
        <v>26</v>
      </c>
      <c r="F19" s="150" t="s">
        <v>264</v>
      </c>
      <c r="G19" s="151">
        <v>1.5</v>
      </c>
      <c r="H19" s="151">
        <v>5.5</v>
      </c>
      <c r="I19" s="151">
        <v>0.4</v>
      </c>
      <c r="J19" s="152">
        <v>89</v>
      </c>
      <c r="K19" s="481" t="s">
        <v>180</v>
      </c>
      <c r="L19" s="481"/>
      <c r="M19" s="481"/>
      <c r="N19" s="149" t="s">
        <v>26</v>
      </c>
      <c r="O19" s="150" t="s">
        <v>264</v>
      </c>
      <c r="P19" s="151">
        <v>1.5</v>
      </c>
      <c r="Q19" s="151">
        <v>5.5</v>
      </c>
      <c r="R19" s="151">
        <v>0.4</v>
      </c>
      <c r="S19" s="152">
        <v>89</v>
      </c>
    </row>
    <row r="20" spans="1:21" ht="51" customHeight="1" x14ac:dyDescent="0.3">
      <c r="A20" s="13">
        <v>142</v>
      </c>
      <c r="B20" s="445" t="s">
        <v>62</v>
      </c>
      <c r="C20" s="446"/>
      <c r="D20" s="447"/>
      <c r="E20" s="14" t="s">
        <v>38</v>
      </c>
      <c r="F20" s="15" t="s">
        <v>207</v>
      </c>
      <c r="G20" s="49">
        <v>3.61</v>
      </c>
      <c r="H20" s="49">
        <v>2.19</v>
      </c>
      <c r="I20" s="49">
        <v>38.79</v>
      </c>
      <c r="J20" s="49">
        <v>232.11</v>
      </c>
      <c r="K20" s="445" t="s">
        <v>62</v>
      </c>
      <c r="L20" s="446"/>
      <c r="M20" s="447"/>
      <c r="N20" s="14" t="s">
        <v>38</v>
      </c>
      <c r="O20" s="15" t="s">
        <v>207</v>
      </c>
      <c r="P20" s="49">
        <v>3.61</v>
      </c>
      <c r="Q20" s="49">
        <v>2.19</v>
      </c>
      <c r="R20" s="49">
        <v>38.79</v>
      </c>
      <c r="S20" s="140">
        <v>232.11</v>
      </c>
    </row>
    <row r="21" spans="1:21" ht="43.5" customHeight="1" x14ac:dyDescent="0.3">
      <c r="A21" s="45">
        <v>429</v>
      </c>
      <c r="B21" s="440" t="s">
        <v>27</v>
      </c>
      <c r="C21" s="440"/>
      <c r="D21" s="440"/>
      <c r="E21" s="20" t="s">
        <v>43</v>
      </c>
      <c r="F21" s="21" t="s">
        <v>257</v>
      </c>
      <c r="G21" s="46">
        <v>3.78</v>
      </c>
      <c r="H21" s="46">
        <v>7.92</v>
      </c>
      <c r="I21" s="46">
        <v>19.62</v>
      </c>
      <c r="J21" s="177">
        <v>165.6</v>
      </c>
      <c r="K21" s="440" t="s">
        <v>27</v>
      </c>
      <c r="L21" s="440"/>
      <c r="M21" s="440"/>
      <c r="N21" s="20" t="s">
        <v>43</v>
      </c>
      <c r="O21" s="21" t="s">
        <v>257</v>
      </c>
      <c r="P21" s="46">
        <v>3.78</v>
      </c>
      <c r="Q21" s="46">
        <v>7.92</v>
      </c>
      <c r="R21" s="46">
        <v>19.62</v>
      </c>
      <c r="S21" s="177">
        <v>165.6</v>
      </c>
    </row>
    <row r="22" spans="1:21" ht="49.5" customHeight="1" x14ac:dyDescent="0.3">
      <c r="A22" s="18">
        <v>412</v>
      </c>
      <c r="B22" s="440" t="s">
        <v>28</v>
      </c>
      <c r="C22" s="440"/>
      <c r="D22" s="440"/>
      <c r="E22" s="20" t="s">
        <v>26</v>
      </c>
      <c r="F22" s="21" t="s">
        <v>258</v>
      </c>
      <c r="G22" s="46">
        <v>12.24</v>
      </c>
      <c r="H22" s="46">
        <v>10.71</v>
      </c>
      <c r="I22" s="46">
        <v>9.2899999999999991</v>
      </c>
      <c r="J22" s="177">
        <v>188.57</v>
      </c>
      <c r="K22" s="440" t="s">
        <v>28</v>
      </c>
      <c r="L22" s="440"/>
      <c r="M22" s="440"/>
      <c r="N22" s="20" t="s">
        <v>26</v>
      </c>
      <c r="O22" s="21" t="s">
        <v>258</v>
      </c>
      <c r="P22" s="46">
        <v>12.24</v>
      </c>
      <c r="Q22" s="46">
        <v>10.71</v>
      </c>
      <c r="R22" s="46">
        <v>9.2899999999999991</v>
      </c>
      <c r="S22" s="177">
        <v>188.57</v>
      </c>
    </row>
    <row r="23" spans="1:21" ht="43.5" customHeight="1" x14ac:dyDescent="0.3">
      <c r="A23" s="13">
        <v>493</v>
      </c>
      <c r="B23" s="445" t="s">
        <v>29</v>
      </c>
      <c r="C23" s="446"/>
      <c r="D23" s="447"/>
      <c r="E23" s="14" t="s">
        <v>23</v>
      </c>
      <c r="F23" s="15" t="s">
        <v>76</v>
      </c>
      <c r="G23" s="22">
        <v>0.1</v>
      </c>
      <c r="H23" s="22">
        <v>0</v>
      </c>
      <c r="I23" s="22">
        <v>15</v>
      </c>
      <c r="J23" s="61">
        <v>60</v>
      </c>
      <c r="K23" s="445" t="s">
        <v>29</v>
      </c>
      <c r="L23" s="446"/>
      <c r="M23" s="447"/>
      <c r="N23" s="14" t="s">
        <v>23</v>
      </c>
      <c r="O23" s="15" t="s">
        <v>76</v>
      </c>
      <c r="P23" s="22">
        <v>0.1</v>
      </c>
      <c r="Q23" s="22">
        <v>0</v>
      </c>
      <c r="R23" s="22">
        <v>15</v>
      </c>
      <c r="S23" s="61">
        <v>60</v>
      </c>
    </row>
    <row r="24" spans="1:21" ht="39.75" customHeight="1" x14ac:dyDescent="0.3">
      <c r="A24" s="8">
        <v>108</v>
      </c>
      <c r="B24" s="415" t="s">
        <v>21</v>
      </c>
      <c r="C24" s="416"/>
      <c r="D24" s="417"/>
      <c r="E24" s="9" t="s">
        <v>48</v>
      </c>
      <c r="F24" s="10" t="s">
        <v>141</v>
      </c>
      <c r="G24" s="27">
        <v>3.8</v>
      </c>
      <c r="H24" s="27">
        <v>0.4</v>
      </c>
      <c r="I24" s="27">
        <v>24.6</v>
      </c>
      <c r="J24" s="142">
        <v>117.5</v>
      </c>
      <c r="K24" s="415" t="s">
        <v>21</v>
      </c>
      <c r="L24" s="416"/>
      <c r="M24" s="417"/>
      <c r="N24" s="9" t="s">
        <v>48</v>
      </c>
      <c r="O24" s="10" t="s">
        <v>141</v>
      </c>
      <c r="P24" s="27">
        <v>3.8</v>
      </c>
      <c r="Q24" s="27">
        <v>0.4</v>
      </c>
      <c r="R24" s="27">
        <v>24.6</v>
      </c>
      <c r="S24" s="142">
        <v>117.5</v>
      </c>
    </row>
    <row r="25" spans="1:21" ht="33.75" customHeight="1" x14ac:dyDescent="0.3">
      <c r="A25" s="8">
        <v>110</v>
      </c>
      <c r="B25" s="415" t="s">
        <v>53</v>
      </c>
      <c r="C25" s="416"/>
      <c r="D25" s="417"/>
      <c r="E25" s="9" t="s">
        <v>41</v>
      </c>
      <c r="F25" s="10" t="s">
        <v>259</v>
      </c>
      <c r="G25" s="24">
        <v>1.98</v>
      </c>
      <c r="H25" s="27">
        <v>0.36</v>
      </c>
      <c r="I25" s="27">
        <v>10.02</v>
      </c>
      <c r="J25" s="142">
        <v>52.2</v>
      </c>
      <c r="K25" s="415" t="s">
        <v>53</v>
      </c>
      <c r="L25" s="416"/>
      <c r="M25" s="417"/>
      <c r="N25" s="9" t="s">
        <v>41</v>
      </c>
      <c r="O25" s="10" t="s">
        <v>259</v>
      </c>
      <c r="P25" s="24">
        <v>1.98</v>
      </c>
      <c r="Q25" s="27">
        <v>0.36</v>
      </c>
      <c r="R25" s="27">
        <v>10.02</v>
      </c>
      <c r="S25" s="142">
        <v>52.2</v>
      </c>
    </row>
    <row r="26" spans="1:21" ht="10.5" customHeight="1" x14ac:dyDescent="0.3">
      <c r="A26" s="8"/>
      <c r="B26" s="415"/>
      <c r="C26" s="416"/>
      <c r="D26" s="417"/>
      <c r="E26" s="9"/>
      <c r="F26" s="10"/>
      <c r="G26" s="27"/>
      <c r="H26" s="27"/>
      <c r="I26" s="27"/>
      <c r="J26" s="27"/>
      <c r="K26" s="415"/>
      <c r="L26" s="416"/>
      <c r="M26" s="417"/>
      <c r="N26" s="9"/>
      <c r="O26" s="10"/>
      <c r="P26" s="27"/>
      <c r="Q26" s="27"/>
      <c r="R26" s="27"/>
      <c r="S26" s="142"/>
    </row>
    <row r="27" spans="1:21" ht="12.75" customHeight="1" thickBot="1" x14ac:dyDescent="0.3">
      <c r="A27" s="168"/>
      <c r="B27" s="478"/>
      <c r="C27" s="479"/>
      <c r="D27" s="480"/>
      <c r="E27" s="169"/>
      <c r="F27" s="221"/>
      <c r="G27" s="170"/>
      <c r="H27" s="170"/>
      <c r="I27" s="170"/>
      <c r="J27" s="170"/>
      <c r="K27" s="478"/>
      <c r="L27" s="479"/>
      <c r="M27" s="480"/>
      <c r="N27" s="169"/>
      <c r="O27" s="169"/>
      <c r="P27" s="171"/>
      <c r="Q27" s="171"/>
      <c r="R27" s="171"/>
      <c r="S27" s="222"/>
    </row>
    <row r="28" spans="1:21" ht="33" customHeight="1" thickBot="1" x14ac:dyDescent="0.4">
      <c r="A28" s="452" t="s">
        <v>14</v>
      </c>
      <c r="B28" s="453"/>
      <c r="C28" s="453"/>
      <c r="D28" s="454"/>
      <c r="E28" s="326">
        <f>E19+E20+E21+E22+E23+E24+E25+E26+E27</f>
        <v>910</v>
      </c>
      <c r="F28" s="162">
        <f>F19+F20+F21+F22+F23+F24+F25+F26+F27</f>
        <v>148.13999999999999</v>
      </c>
      <c r="G28" s="173">
        <f>G19+G20+G21+G22+G23+G24+G25+G26+G27</f>
        <v>27.01</v>
      </c>
      <c r="H28" s="173">
        <f>H19+H20+H21+H22+H23+H24+H25+H26+H27</f>
        <v>27.08</v>
      </c>
      <c r="I28" s="173">
        <f>I19+I20+I21+I22+I23+I24+I25+I26+I27</f>
        <v>117.71999999999998</v>
      </c>
      <c r="J28" s="163">
        <v>741</v>
      </c>
      <c r="K28" s="455" t="s">
        <v>14</v>
      </c>
      <c r="L28" s="453"/>
      <c r="M28" s="454"/>
      <c r="N28" s="326">
        <f t="shared" ref="N28:S28" si="4">N19+N20+N21+N22+N23+N24+N25+N26+N27</f>
        <v>910</v>
      </c>
      <c r="O28" s="162">
        <f t="shared" si="4"/>
        <v>148.13999999999999</v>
      </c>
      <c r="P28" s="175">
        <f t="shared" si="4"/>
        <v>27.01</v>
      </c>
      <c r="Q28" s="175">
        <f t="shared" si="4"/>
        <v>27.08</v>
      </c>
      <c r="R28" s="175">
        <f t="shared" si="4"/>
        <v>117.71999999999998</v>
      </c>
      <c r="S28" s="176">
        <f t="shared" si="4"/>
        <v>904.98</v>
      </c>
      <c r="T28" s="55">
        <f>F17+F28</f>
        <v>189.51</v>
      </c>
      <c r="U28" s="55">
        <f>O28+O17</f>
        <v>189.51</v>
      </c>
    </row>
    <row r="29" spans="1:21" ht="35.1" customHeight="1" thickBot="1" x14ac:dyDescent="0.3">
      <c r="A29" s="497" t="s">
        <v>17</v>
      </c>
      <c r="B29" s="461"/>
      <c r="C29" s="461"/>
      <c r="D29" s="461"/>
      <c r="E29" s="461"/>
      <c r="F29" s="461"/>
      <c r="G29" s="461"/>
      <c r="H29" s="461"/>
      <c r="I29" s="461"/>
      <c r="J29" s="462"/>
      <c r="K29" s="545" t="s">
        <v>17</v>
      </c>
      <c r="L29" s="545"/>
      <c r="M29" s="545"/>
      <c r="N29" s="545"/>
      <c r="O29" s="545"/>
      <c r="P29" s="545"/>
      <c r="Q29" s="545"/>
      <c r="R29" s="545"/>
      <c r="S29" s="545"/>
    </row>
    <row r="30" spans="1:21" ht="38.25" customHeight="1" x14ac:dyDescent="0.3">
      <c r="A30" s="165">
        <v>415</v>
      </c>
      <c r="B30" s="475" t="s">
        <v>159</v>
      </c>
      <c r="C30" s="476"/>
      <c r="D30" s="477"/>
      <c r="E30" s="154" t="s">
        <v>43</v>
      </c>
      <c r="F30" s="155" t="s">
        <v>147</v>
      </c>
      <c r="G30" s="166">
        <v>8.24</v>
      </c>
      <c r="H30" s="166">
        <v>11.59</v>
      </c>
      <c r="I30" s="166">
        <v>29.34</v>
      </c>
      <c r="J30" s="166">
        <v>254.7</v>
      </c>
      <c r="K30" s="475" t="s">
        <v>159</v>
      </c>
      <c r="L30" s="476"/>
      <c r="M30" s="477"/>
      <c r="N30" s="154" t="s">
        <v>43</v>
      </c>
      <c r="O30" s="155" t="s">
        <v>147</v>
      </c>
      <c r="P30" s="166">
        <v>8.24</v>
      </c>
      <c r="Q30" s="166">
        <v>11.59</v>
      </c>
      <c r="R30" s="166">
        <v>29.34</v>
      </c>
      <c r="S30" s="167">
        <v>254.7</v>
      </c>
    </row>
    <row r="31" spans="1:21" ht="56.25" customHeight="1" x14ac:dyDescent="0.3">
      <c r="A31" s="13">
        <v>392</v>
      </c>
      <c r="B31" s="445" t="s">
        <v>40</v>
      </c>
      <c r="C31" s="446"/>
      <c r="D31" s="447"/>
      <c r="E31" s="20" t="s">
        <v>26</v>
      </c>
      <c r="F31" s="21" t="s">
        <v>192</v>
      </c>
      <c r="G31" s="46">
        <v>14.27</v>
      </c>
      <c r="H31" s="46">
        <v>12.4</v>
      </c>
      <c r="I31" s="46">
        <v>9.2899999999999991</v>
      </c>
      <c r="J31" s="46">
        <v>198.67</v>
      </c>
      <c r="K31" s="445" t="s">
        <v>40</v>
      </c>
      <c r="L31" s="446"/>
      <c r="M31" s="447"/>
      <c r="N31" s="20" t="s">
        <v>26</v>
      </c>
      <c r="O31" s="21" t="s">
        <v>192</v>
      </c>
      <c r="P31" s="46">
        <v>14.27</v>
      </c>
      <c r="Q31" s="46">
        <v>12.4</v>
      </c>
      <c r="R31" s="46">
        <v>9.2899999999999991</v>
      </c>
      <c r="S31" s="177">
        <v>198.67</v>
      </c>
    </row>
    <row r="32" spans="1:21" ht="39.75" customHeight="1" x14ac:dyDescent="0.3">
      <c r="A32" s="13">
        <v>508</v>
      </c>
      <c r="B32" s="445" t="s">
        <v>160</v>
      </c>
      <c r="C32" s="446"/>
      <c r="D32" s="447"/>
      <c r="E32" s="14" t="s">
        <v>23</v>
      </c>
      <c r="F32" s="15" t="s">
        <v>76</v>
      </c>
      <c r="G32" s="22">
        <v>0.1</v>
      </c>
      <c r="H32" s="22">
        <v>0</v>
      </c>
      <c r="I32" s="22">
        <v>15</v>
      </c>
      <c r="J32" s="22">
        <v>60</v>
      </c>
      <c r="K32" s="445" t="s">
        <v>160</v>
      </c>
      <c r="L32" s="446"/>
      <c r="M32" s="447"/>
      <c r="N32" s="14" t="s">
        <v>23</v>
      </c>
      <c r="O32" s="15" t="s">
        <v>76</v>
      </c>
      <c r="P32" s="22">
        <v>0.1</v>
      </c>
      <c r="Q32" s="22">
        <v>0</v>
      </c>
      <c r="R32" s="22">
        <v>15</v>
      </c>
      <c r="S32" s="61">
        <v>60</v>
      </c>
    </row>
    <row r="33" spans="1:19" ht="35.1" customHeight="1" x14ac:dyDescent="0.3">
      <c r="A33" s="8">
        <v>108</v>
      </c>
      <c r="B33" s="415" t="s">
        <v>21</v>
      </c>
      <c r="C33" s="416"/>
      <c r="D33" s="417"/>
      <c r="E33" s="9" t="s">
        <v>48</v>
      </c>
      <c r="F33" s="10" t="s">
        <v>42</v>
      </c>
      <c r="G33" s="27">
        <v>3.8</v>
      </c>
      <c r="H33" s="27">
        <v>0.4</v>
      </c>
      <c r="I33" s="27">
        <v>24.6</v>
      </c>
      <c r="J33" s="27">
        <v>117.5</v>
      </c>
      <c r="K33" s="415" t="s">
        <v>21</v>
      </c>
      <c r="L33" s="416"/>
      <c r="M33" s="417"/>
      <c r="N33" s="9" t="s">
        <v>48</v>
      </c>
      <c r="O33" s="10" t="s">
        <v>42</v>
      </c>
      <c r="P33" s="27">
        <v>3.8</v>
      </c>
      <c r="Q33" s="27">
        <v>0.4</v>
      </c>
      <c r="R33" s="27">
        <v>24.6</v>
      </c>
      <c r="S33" s="142">
        <v>117.5</v>
      </c>
    </row>
    <row r="34" spans="1:19" ht="38.25" customHeight="1" x14ac:dyDescent="0.3">
      <c r="A34" s="8">
        <v>109</v>
      </c>
      <c r="B34" s="415" t="s">
        <v>53</v>
      </c>
      <c r="C34" s="416"/>
      <c r="D34" s="417"/>
      <c r="E34" s="9" t="s">
        <v>41</v>
      </c>
      <c r="F34" s="10" t="s">
        <v>42</v>
      </c>
      <c r="G34" s="24">
        <v>1.98</v>
      </c>
      <c r="H34" s="27">
        <v>0.36</v>
      </c>
      <c r="I34" s="27">
        <v>10.02</v>
      </c>
      <c r="J34" s="27">
        <v>52.2</v>
      </c>
      <c r="K34" s="415" t="s">
        <v>53</v>
      </c>
      <c r="L34" s="416"/>
      <c r="M34" s="417"/>
      <c r="N34" s="9" t="s">
        <v>41</v>
      </c>
      <c r="O34" s="10" t="s">
        <v>42</v>
      </c>
      <c r="P34" s="24">
        <v>1.98</v>
      </c>
      <c r="Q34" s="27">
        <v>0.36</v>
      </c>
      <c r="R34" s="27">
        <v>10.02</v>
      </c>
      <c r="S34" s="142">
        <v>52.2</v>
      </c>
    </row>
    <row r="35" spans="1:19" ht="35.1" customHeight="1" thickBot="1" x14ac:dyDescent="0.35">
      <c r="A35" s="268"/>
      <c r="B35" s="469"/>
      <c r="C35" s="470"/>
      <c r="D35" s="471"/>
      <c r="E35" s="269"/>
      <c r="F35" s="270"/>
      <c r="G35" s="271"/>
      <c r="H35" s="271"/>
      <c r="I35" s="271"/>
      <c r="J35" s="271"/>
      <c r="K35" s="469"/>
      <c r="L35" s="470"/>
      <c r="M35" s="471"/>
      <c r="N35" s="269"/>
      <c r="O35" s="270"/>
      <c r="P35" s="271"/>
      <c r="Q35" s="271"/>
      <c r="R35" s="271"/>
      <c r="S35" s="272"/>
    </row>
    <row r="36" spans="1:19" ht="35.1" customHeight="1" thickBot="1" x14ac:dyDescent="0.4">
      <c r="A36" s="452" t="s">
        <v>14</v>
      </c>
      <c r="B36" s="453"/>
      <c r="C36" s="453"/>
      <c r="D36" s="454"/>
      <c r="E36" s="326">
        <f t="shared" ref="E36:J36" si="5">E30+E31+E32+E33+E34+E35</f>
        <v>560</v>
      </c>
      <c r="F36" s="161">
        <f t="shared" si="5"/>
        <v>28.89</v>
      </c>
      <c r="G36" s="175">
        <f t="shared" si="5"/>
        <v>28.39</v>
      </c>
      <c r="H36" s="175">
        <f t="shared" si="5"/>
        <v>24.75</v>
      </c>
      <c r="I36" s="175">
        <f t="shared" si="5"/>
        <v>88.249999999999986</v>
      </c>
      <c r="J36" s="175">
        <f t="shared" si="5"/>
        <v>683.07</v>
      </c>
      <c r="K36" s="455" t="s">
        <v>14</v>
      </c>
      <c r="L36" s="453"/>
      <c r="M36" s="454"/>
      <c r="N36" s="326">
        <f t="shared" ref="N36:S36" si="6">N30+N31+N32+N33+N34+N35</f>
        <v>560</v>
      </c>
      <c r="O36" s="162">
        <f t="shared" si="6"/>
        <v>28.89</v>
      </c>
      <c r="P36" s="173">
        <f t="shared" si="6"/>
        <v>28.39</v>
      </c>
      <c r="Q36" s="173">
        <f t="shared" si="6"/>
        <v>24.75</v>
      </c>
      <c r="R36" s="173">
        <f t="shared" si="6"/>
        <v>88.249999999999986</v>
      </c>
      <c r="S36" s="189">
        <f t="shared" si="6"/>
        <v>683.07</v>
      </c>
    </row>
    <row r="37" spans="1:19" ht="35.1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35.1" customHeight="1" x14ac:dyDescent="0.3">
      <c r="A38" s="165">
        <v>515</v>
      </c>
      <c r="B38" s="466" t="s">
        <v>70</v>
      </c>
      <c r="C38" s="467"/>
      <c r="D38" s="468"/>
      <c r="E38" s="149" t="s">
        <v>23</v>
      </c>
      <c r="F38" s="190">
        <v>22</v>
      </c>
      <c r="G38" s="151">
        <v>5.22</v>
      </c>
      <c r="H38" s="151">
        <v>4.5</v>
      </c>
      <c r="I38" s="152">
        <v>8.64</v>
      </c>
      <c r="J38" s="191">
        <v>95.4</v>
      </c>
      <c r="K38" s="466" t="s">
        <v>70</v>
      </c>
      <c r="L38" s="467"/>
      <c r="M38" s="468"/>
      <c r="N38" s="149" t="s">
        <v>23</v>
      </c>
      <c r="O38" s="190">
        <v>22</v>
      </c>
      <c r="P38" s="151">
        <v>5.22</v>
      </c>
      <c r="Q38" s="151">
        <v>4.5</v>
      </c>
      <c r="R38" s="152">
        <v>8.64</v>
      </c>
      <c r="S38" s="192">
        <v>95.4</v>
      </c>
    </row>
    <row r="39" spans="1:19" ht="42.75" customHeight="1" thickBot="1" x14ac:dyDescent="0.35">
      <c r="A39" s="328">
        <v>542</v>
      </c>
      <c r="B39" s="556" t="s">
        <v>71</v>
      </c>
      <c r="C39" s="556"/>
      <c r="D39" s="556"/>
      <c r="E39" s="194" t="s">
        <v>26</v>
      </c>
      <c r="F39" s="195" t="s">
        <v>167</v>
      </c>
      <c r="G39" s="329" t="s">
        <v>44</v>
      </c>
      <c r="H39" s="330">
        <v>3.2</v>
      </c>
      <c r="I39" s="330">
        <v>36.6</v>
      </c>
      <c r="J39" s="330">
        <v>190</v>
      </c>
      <c r="K39" s="556" t="s">
        <v>71</v>
      </c>
      <c r="L39" s="556"/>
      <c r="M39" s="556"/>
      <c r="N39" s="194" t="s">
        <v>26</v>
      </c>
      <c r="O39" s="195" t="s">
        <v>167</v>
      </c>
      <c r="P39" s="329" t="s">
        <v>44</v>
      </c>
      <c r="Q39" s="330">
        <v>3.2</v>
      </c>
      <c r="R39" s="330">
        <v>36.6</v>
      </c>
      <c r="S39" s="331">
        <v>190</v>
      </c>
    </row>
    <row r="40" spans="1:19" ht="35.1" customHeight="1" thickBot="1" x14ac:dyDescent="0.4">
      <c r="A40" s="452" t="s">
        <v>14</v>
      </c>
      <c r="B40" s="453"/>
      <c r="C40" s="453"/>
      <c r="D40" s="454"/>
      <c r="E40" s="326">
        <f t="shared" ref="E40:J40" si="7">E38+E39</f>
        <v>300</v>
      </c>
      <c r="F40" s="162">
        <f t="shared" si="7"/>
        <v>35.99</v>
      </c>
      <c r="G40" s="163">
        <f t="shared" si="7"/>
        <v>8.82</v>
      </c>
      <c r="H40" s="163">
        <f t="shared" si="7"/>
        <v>7.7</v>
      </c>
      <c r="I40" s="163">
        <f t="shared" si="7"/>
        <v>45.24</v>
      </c>
      <c r="J40" s="163">
        <f t="shared" si="7"/>
        <v>285.39999999999998</v>
      </c>
      <c r="K40" s="455" t="s">
        <v>14</v>
      </c>
      <c r="L40" s="453"/>
      <c r="M40" s="454"/>
      <c r="N40" s="326">
        <f t="shared" ref="N40:S40" si="8">N38+N39</f>
        <v>300</v>
      </c>
      <c r="O40" s="162">
        <f>O38+O39</f>
        <v>35.99</v>
      </c>
      <c r="P40" s="163">
        <f t="shared" si="8"/>
        <v>8.82</v>
      </c>
      <c r="Q40" s="163">
        <f t="shared" si="8"/>
        <v>7.7</v>
      </c>
      <c r="R40" s="163">
        <f t="shared" si="8"/>
        <v>45.24</v>
      </c>
      <c r="S40" s="164">
        <f t="shared" si="8"/>
        <v>285.39999999999998</v>
      </c>
    </row>
    <row r="41" spans="1:19" ht="35.1" customHeight="1" thickBot="1" x14ac:dyDescent="0.4">
      <c r="A41" s="515" t="s">
        <v>14</v>
      </c>
      <c r="B41" s="516"/>
      <c r="C41" s="516"/>
      <c r="D41" s="517"/>
      <c r="E41" s="327">
        <f>E13+E17+E28+E36+E40</f>
        <v>2180</v>
      </c>
      <c r="F41" s="199">
        <f>F13+F17+F28+F36+F40</f>
        <v>284.46999999999997</v>
      </c>
      <c r="G41" s="198"/>
      <c r="H41" s="198"/>
      <c r="I41" s="198"/>
      <c r="J41" s="198"/>
      <c r="K41" s="518" t="s">
        <v>14</v>
      </c>
      <c r="L41" s="516"/>
      <c r="M41" s="517"/>
      <c r="N41" s="327">
        <f>N13+N17+N28+N36+N40</f>
        <v>2180</v>
      </c>
      <c r="O41" s="199">
        <f>O13+O17+O28+O36+O40</f>
        <v>284.46999999999997</v>
      </c>
      <c r="P41" s="198"/>
      <c r="Q41" s="198"/>
      <c r="R41" s="198"/>
      <c r="S41" s="200"/>
    </row>
    <row r="42" spans="1:19" ht="43.5" customHeight="1" x14ac:dyDescent="0.3">
      <c r="F42" s="37" t="s">
        <v>30</v>
      </c>
      <c r="G42" s="37"/>
      <c r="H42" s="37"/>
      <c r="I42" s="37"/>
      <c r="J42" s="38"/>
      <c r="K42" s="1"/>
    </row>
  </sheetData>
  <mergeCells count="81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B11:D11"/>
    <mergeCell ref="K11:M11"/>
    <mergeCell ref="B12:D12"/>
    <mergeCell ref="K12:M12"/>
    <mergeCell ref="A13:D13"/>
    <mergeCell ref="K13:M13"/>
    <mergeCell ref="A14:J14"/>
    <mergeCell ref="K14:S14"/>
    <mergeCell ref="B15:D15"/>
    <mergeCell ref="K15:M15"/>
    <mergeCell ref="B16:D16"/>
    <mergeCell ref="K16:M16"/>
    <mergeCell ref="A17:D17"/>
    <mergeCell ref="K17:M17"/>
    <mergeCell ref="A18:J18"/>
    <mergeCell ref="K18:S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B26:D26"/>
    <mergeCell ref="K26:M26"/>
    <mergeCell ref="B27:D27"/>
    <mergeCell ref="K27:M27"/>
    <mergeCell ref="A28:D28"/>
    <mergeCell ref="K28:M28"/>
    <mergeCell ref="A29:J29"/>
    <mergeCell ref="K29:S29"/>
    <mergeCell ref="B30:D30"/>
    <mergeCell ref="K30:M30"/>
    <mergeCell ref="B31:D31"/>
    <mergeCell ref="K31:M31"/>
    <mergeCell ref="B32:D32"/>
    <mergeCell ref="K32:M32"/>
    <mergeCell ref="B33:D33"/>
    <mergeCell ref="K33:M33"/>
    <mergeCell ref="B34:D34"/>
    <mergeCell ref="K34:M34"/>
    <mergeCell ref="B35:D35"/>
    <mergeCell ref="K35:M35"/>
    <mergeCell ref="A36:D36"/>
    <mergeCell ref="K36:M36"/>
    <mergeCell ref="A37:J37"/>
    <mergeCell ref="K37:S37"/>
    <mergeCell ref="A41:D41"/>
    <mergeCell ref="K41:M41"/>
    <mergeCell ref="B38:D38"/>
    <mergeCell ref="K38:M38"/>
    <mergeCell ref="B39:D39"/>
    <mergeCell ref="K39:M39"/>
    <mergeCell ref="A40:D40"/>
    <mergeCell ref="K40:M40"/>
  </mergeCells>
  <pageMargins left="0" right="0" top="0" bottom="0" header="0.31496062992125984" footer="0.31496062992125984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6" workbookViewId="0">
      <selection activeCell="B6" sqref="A6:S44"/>
    </sheetView>
  </sheetViews>
  <sheetFormatPr defaultRowHeight="15" x14ac:dyDescent="0.25"/>
  <cols>
    <col min="4" max="4" width="14.5703125" customWidth="1"/>
    <col min="6" max="6" width="12.42578125" customWidth="1"/>
    <col min="10" max="10" width="12.42578125" customWidth="1"/>
    <col min="13" max="13" width="13.28515625" customWidth="1"/>
    <col min="15" max="15" width="12" customWidth="1"/>
    <col min="19" max="19" width="11.710937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364"/>
      <c r="M2" s="364"/>
      <c r="N2" s="364"/>
      <c r="O2" s="365"/>
      <c r="P2" s="364" t="s">
        <v>186</v>
      </c>
      <c r="Q2" s="364"/>
      <c r="R2" s="364"/>
      <c r="S2" s="365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282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4.75" customHeight="1" thickBot="1" x14ac:dyDescent="0.3">
      <c r="A6" s="215" t="s">
        <v>4</v>
      </c>
      <c r="B6" s="491" t="s">
        <v>5</v>
      </c>
      <c r="C6" s="543"/>
      <c r="D6" s="544"/>
      <c r="E6" s="366" t="s">
        <v>6</v>
      </c>
      <c r="F6" s="369" t="s">
        <v>7</v>
      </c>
      <c r="G6" s="369" t="s">
        <v>8</v>
      </c>
      <c r="H6" s="369" t="s">
        <v>9</v>
      </c>
      <c r="I6" s="369" t="s">
        <v>10</v>
      </c>
      <c r="J6" s="367" t="s">
        <v>11</v>
      </c>
      <c r="K6" s="491" t="s">
        <v>33</v>
      </c>
      <c r="L6" s="543"/>
      <c r="M6" s="544"/>
      <c r="N6" s="366" t="s">
        <v>6</v>
      </c>
      <c r="O6" s="369" t="s">
        <v>7</v>
      </c>
      <c r="P6" s="369" t="s">
        <v>8</v>
      </c>
      <c r="Q6" s="369" t="s">
        <v>9</v>
      </c>
      <c r="R6" s="369" t="s">
        <v>10</v>
      </c>
      <c r="S6" s="218" t="s">
        <v>11</v>
      </c>
    </row>
    <row r="7" spans="1:19" ht="30.7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35.1" customHeight="1" x14ac:dyDescent="0.3">
      <c r="A8" s="274">
        <v>260</v>
      </c>
      <c r="B8" s="488" t="s">
        <v>189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189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35.1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5.1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3" customHeight="1" thickBot="1" x14ac:dyDescent="0.4">
      <c r="A11" s="452" t="s">
        <v>14</v>
      </c>
      <c r="B11" s="453"/>
      <c r="C11" s="453"/>
      <c r="D11" s="454"/>
      <c r="E11" s="368">
        <f t="shared" ref="E11:J11" si="0">E8+E9+E10</f>
        <v>410</v>
      </c>
      <c r="F11" s="368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455" t="s">
        <v>14</v>
      </c>
      <c r="L11" s="453"/>
      <c r="M11" s="454"/>
      <c r="N11" s="368">
        <f t="shared" ref="N11:S11" si="1">N8+N9+N10</f>
        <v>410</v>
      </c>
      <c r="O11" s="368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35.1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545" t="s">
        <v>15</v>
      </c>
      <c r="L12" s="545"/>
      <c r="M12" s="545"/>
      <c r="N12" s="545"/>
      <c r="O12" s="545"/>
      <c r="P12" s="545"/>
      <c r="Q12" s="545"/>
      <c r="R12" s="545"/>
      <c r="S12" s="545"/>
    </row>
    <row r="13" spans="1:19" ht="35.1" customHeight="1" x14ac:dyDescent="0.3">
      <c r="A13" s="165" t="s">
        <v>139</v>
      </c>
      <c r="B13" s="475" t="s">
        <v>140</v>
      </c>
      <c r="C13" s="476"/>
      <c r="D13" s="477"/>
      <c r="E13" s="154" t="s">
        <v>41</v>
      </c>
      <c r="F13" s="155" t="s">
        <v>173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75" t="s">
        <v>140</v>
      </c>
      <c r="L13" s="476"/>
      <c r="M13" s="477"/>
      <c r="N13" s="154" t="s">
        <v>41</v>
      </c>
      <c r="O13" s="155" t="s">
        <v>173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1" customHeight="1" thickBot="1" x14ac:dyDescent="0.35">
      <c r="A14" s="219">
        <v>510</v>
      </c>
      <c r="B14" s="546" t="s">
        <v>224</v>
      </c>
      <c r="C14" s="546"/>
      <c r="D14" s="546"/>
      <c r="E14" s="314" t="s">
        <v>23</v>
      </c>
      <c r="F14" s="315" t="s">
        <v>225</v>
      </c>
      <c r="G14" s="316">
        <v>0.1</v>
      </c>
      <c r="H14" s="316">
        <v>0</v>
      </c>
      <c r="I14" s="316">
        <v>15</v>
      </c>
      <c r="J14" s="316">
        <v>60</v>
      </c>
      <c r="K14" s="546" t="s">
        <v>224</v>
      </c>
      <c r="L14" s="546"/>
      <c r="M14" s="546"/>
      <c r="N14" s="314" t="s">
        <v>23</v>
      </c>
      <c r="O14" s="315" t="s">
        <v>225</v>
      </c>
      <c r="P14" s="316">
        <v>0.1</v>
      </c>
      <c r="Q14" s="316">
        <v>0</v>
      </c>
      <c r="R14" s="316">
        <v>15</v>
      </c>
      <c r="S14" s="317">
        <v>60</v>
      </c>
    </row>
    <row r="15" spans="1:19" ht="35.1" customHeight="1" thickBot="1" x14ac:dyDescent="0.4">
      <c r="A15" s="547" t="s">
        <v>14</v>
      </c>
      <c r="B15" s="548"/>
      <c r="C15" s="548"/>
      <c r="D15" s="549"/>
      <c r="E15" s="161">
        <f t="shared" ref="E15:J15" si="2">E13+E14</f>
        <v>230</v>
      </c>
      <c r="F15" s="162">
        <f t="shared" si="2"/>
        <v>44.28</v>
      </c>
      <c r="G15" s="163">
        <f t="shared" si="2"/>
        <v>4.29</v>
      </c>
      <c r="H15" s="163">
        <f t="shared" si="2"/>
        <v>4.03</v>
      </c>
      <c r="I15" s="163">
        <f t="shared" si="2"/>
        <v>29.05</v>
      </c>
      <c r="J15" s="163">
        <f t="shared" si="2"/>
        <v>105.5</v>
      </c>
      <c r="K15" s="550" t="s">
        <v>14</v>
      </c>
      <c r="L15" s="548"/>
      <c r="M15" s="549"/>
      <c r="N15" s="161">
        <f t="shared" ref="N15:S15" si="3">N13+N14</f>
        <v>230</v>
      </c>
      <c r="O15" s="162">
        <f t="shared" si="3"/>
        <v>44.28</v>
      </c>
      <c r="P15" s="163">
        <f t="shared" si="3"/>
        <v>4.29</v>
      </c>
      <c r="Q15" s="163">
        <f t="shared" si="3"/>
        <v>4.03</v>
      </c>
      <c r="R15" s="163">
        <f t="shared" si="3"/>
        <v>29.05</v>
      </c>
      <c r="S15" s="164">
        <f t="shared" si="3"/>
        <v>105.5</v>
      </c>
    </row>
    <row r="16" spans="1:19" ht="35.1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45"/>
    </row>
    <row r="17" spans="1:21" ht="54" customHeight="1" x14ac:dyDescent="0.3">
      <c r="A17" s="148">
        <v>106</v>
      </c>
      <c r="B17" s="481" t="s">
        <v>180</v>
      </c>
      <c r="C17" s="481"/>
      <c r="D17" s="481"/>
      <c r="E17" s="149" t="s">
        <v>26</v>
      </c>
      <c r="F17" s="150" t="s">
        <v>283</v>
      </c>
      <c r="G17" s="151">
        <v>1.5</v>
      </c>
      <c r="H17" s="151">
        <v>5.5</v>
      </c>
      <c r="I17" s="151">
        <v>0.4</v>
      </c>
      <c r="J17" s="152">
        <v>89</v>
      </c>
      <c r="K17" s="481" t="s">
        <v>180</v>
      </c>
      <c r="L17" s="481"/>
      <c r="M17" s="481"/>
      <c r="N17" s="149" t="s">
        <v>26</v>
      </c>
      <c r="O17" s="150" t="s">
        <v>283</v>
      </c>
      <c r="P17" s="151">
        <v>1.5</v>
      </c>
      <c r="Q17" s="151">
        <v>5.5</v>
      </c>
      <c r="R17" s="151">
        <v>0.4</v>
      </c>
      <c r="S17" s="152">
        <v>89</v>
      </c>
    </row>
    <row r="18" spans="1:21" ht="54.75" customHeight="1" x14ac:dyDescent="0.3">
      <c r="A18" s="13">
        <v>142</v>
      </c>
      <c r="B18" s="445" t="s">
        <v>62</v>
      </c>
      <c r="C18" s="446"/>
      <c r="D18" s="447"/>
      <c r="E18" s="14" t="s">
        <v>38</v>
      </c>
      <c r="F18" s="15" t="s">
        <v>207</v>
      </c>
      <c r="G18" s="49">
        <v>3.61</v>
      </c>
      <c r="H18" s="49">
        <v>2.19</v>
      </c>
      <c r="I18" s="49">
        <v>38.79</v>
      </c>
      <c r="J18" s="49">
        <v>232.11</v>
      </c>
      <c r="K18" s="445" t="s">
        <v>62</v>
      </c>
      <c r="L18" s="446"/>
      <c r="M18" s="447"/>
      <c r="N18" s="14" t="s">
        <v>38</v>
      </c>
      <c r="O18" s="15" t="s">
        <v>207</v>
      </c>
      <c r="P18" s="49">
        <v>3.61</v>
      </c>
      <c r="Q18" s="49">
        <v>2.19</v>
      </c>
      <c r="R18" s="49">
        <v>38.79</v>
      </c>
      <c r="S18" s="140">
        <v>232.11</v>
      </c>
    </row>
    <row r="19" spans="1:21" ht="56.25" customHeight="1" x14ac:dyDescent="0.3">
      <c r="A19" s="45">
        <v>429</v>
      </c>
      <c r="B19" s="440" t="s">
        <v>27</v>
      </c>
      <c r="C19" s="440"/>
      <c r="D19" s="440"/>
      <c r="E19" s="20" t="s">
        <v>43</v>
      </c>
      <c r="F19" s="21" t="s">
        <v>257</v>
      </c>
      <c r="G19" s="46">
        <v>3.78</v>
      </c>
      <c r="H19" s="46">
        <v>7.92</v>
      </c>
      <c r="I19" s="46">
        <v>19.62</v>
      </c>
      <c r="J19" s="177">
        <v>165.6</v>
      </c>
      <c r="K19" s="440" t="s">
        <v>27</v>
      </c>
      <c r="L19" s="440"/>
      <c r="M19" s="440"/>
      <c r="N19" s="20" t="s">
        <v>43</v>
      </c>
      <c r="O19" s="21" t="s">
        <v>257</v>
      </c>
      <c r="P19" s="46">
        <v>3.78</v>
      </c>
      <c r="Q19" s="46">
        <v>7.92</v>
      </c>
      <c r="R19" s="46">
        <v>19.62</v>
      </c>
      <c r="S19" s="177">
        <v>165.6</v>
      </c>
    </row>
    <row r="20" spans="1:21" ht="49.5" customHeight="1" x14ac:dyDescent="0.3">
      <c r="A20" s="18">
        <v>412</v>
      </c>
      <c r="B20" s="440" t="s">
        <v>28</v>
      </c>
      <c r="C20" s="440"/>
      <c r="D20" s="440"/>
      <c r="E20" s="20" t="s">
        <v>26</v>
      </c>
      <c r="F20" s="21" t="s">
        <v>258</v>
      </c>
      <c r="G20" s="46">
        <v>12.24</v>
      </c>
      <c r="H20" s="46">
        <v>10.71</v>
      </c>
      <c r="I20" s="46">
        <v>9.2899999999999991</v>
      </c>
      <c r="J20" s="177">
        <v>188.57</v>
      </c>
      <c r="K20" s="440" t="s">
        <v>28</v>
      </c>
      <c r="L20" s="440"/>
      <c r="M20" s="440"/>
      <c r="N20" s="20" t="s">
        <v>26</v>
      </c>
      <c r="O20" s="21" t="s">
        <v>258</v>
      </c>
      <c r="P20" s="46">
        <v>12.24</v>
      </c>
      <c r="Q20" s="46">
        <v>10.71</v>
      </c>
      <c r="R20" s="46">
        <v>9.2899999999999991</v>
      </c>
      <c r="S20" s="177">
        <v>188.57</v>
      </c>
    </row>
    <row r="21" spans="1:21" ht="45.75" customHeight="1" x14ac:dyDescent="0.3">
      <c r="A21" s="13">
        <v>493</v>
      </c>
      <c r="B21" s="445" t="s">
        <v>29</v>
      </c>
      <c r="C21" s="446"/>
      <c r="D21" s="447"/>
      <c r="E21" s="14" t="s">
        <v>23</v>
      </c>
      <c r="F21" s="15" t="s">
        <v>76</v>
      </c>
      <c r="G21" s="22">
        <v>0.1</v>
      </c>
      <c r="H21" s="22">
        <v>0</v>
      </c>
      <c r="I21" s="22">
        <v>15</v>
      </c>
      <c r="J21" s="61">
        <v>60</v>
      </c>
      <c r="K21" s="445" t="s">
        <v>29</v>
      </c>
      <c r="L21" s="446"/>
      <c r="M21" s="447"/>
      <c r="N21" s="14" t="s">
        <v>23</v>
      </c>
      <c r="O21" s="15" t="s">
        <v>76</v>
      </c>
      <c r="P21" s="22">
        <v>0.1</v>
      </c>
      <c r="Q21" s="22">
        <v>0</v>
      </c>
      <c r="R21" s="22">
        <v>15</v>
      </c>
      <c r="S21" s="61">
        <v>60</v>
      </c>
    </row>
    <row r="22" spans="1:21" ht="48" customHeight="1" x14ac:dyDescent="0.3">
      <c r="A22" s="8">
        <v>108</v>
      </c>
      <c r="B22" s="415" t="s">
        <v>21</v>
      </c>
      <c r="C22" s="416"/>
      <c r="D22" s="417"/>
      <c r="E22" s="9" t="s">
        <v>48</v>
      </c>
      <c r="F22" s="10" t="s">
        <v>141</v>
      </c>
      <c r="G22" s="27">
        <v>3.8</v>
      </c>
      <c r="H22" s="27">
        <v>0.4</v>
      </c>
      <c r="I22" s="27">
        <v>24.6</v>
      </c>
      <c r="J22" s="142">
        <v>117.5</v>
      </c>
      <c r="K22" s="415" t="s">
        <v>21</v>
      </c>
      <c r="L22" s="416"/>
      <c r="M22" s="417"/>
      <c r="N22" s="9" t="s">
        <v>48</v>
      </c>
      <c r="O22" s="10" t="s">
        <v>141</v>
      </c>
      <c r="P22" s="27">
        <v>3.8</v>
      </c>
      <c r="Q22" s="27">
        <v>0.4</v>
      </c>
      <c r="R22" s="27">
        <v>24.6</v>
      </c>
      <c r="S22" s="142">
        <v>117.5</v>
      </c>
    </row>
    <row r="23" spans="1:21" ht="45.75" customHeight="1" x14ac:dyDescent="0.3">
      <c r="A23" s="8">
        <v>110</v>
      </c>
      <c r="B23" s="415" t="s">
        <v>53</v>
      </c>
      <c r="C23" s="416"/>
      <c r="D23" s="417"/>
      <c r="E23" s="9" t="s">
        <v>41</v>
      </c>
      <c r="F23" s="10" t="s">
        <v>259</v>
      </c>
      <c r="G23" s="24">
        <v>1.98</v>
      </c>
      <c r="H23" s="27">
        <v>0.36</v>
      </c>
      <c r="I23" s="27">
        <v>10.02</v>
      </c>
      <c r="J23" s="142">
        <v>52.2</v>
      </c>
      <c r="K23" s="415" t="s">
        <v>53</v>
      </c>
      <c r="L23" s="416"/>
      <c r="M23" s="417"/>
      <c r="N23" s="9" t="s">
        <v>41</v>
      </c>
      <c r="O23" s="10" t="s">
        <v>259</v>
      </c>
      <c r="P23" s="24">
        <v>1.98</v>
      </c>
      <c r="Q23" s="27">
        <v>0.36</v>
      </c>
      <c r="R23" s="27">
        <v>10.02</v>
      </c>
      <c r="S23" s="142">
        <v>52.2</v>
      </c>
    </row>
    <row r="24" spans="1:21" ht="15.75" customHeight="1" x14ac:dyDescent="0.3">
      <c r="A24" s="8"/>
      <c r="B24" s="415"/>
      <c r="C24" s="416"/>
      <c r="D24" s="417"/>
      <c r="E24" s="9"/>
      <c r="F24" s="10"/>
      <c r="G24" s="27"/>
      <c r="H24" s="27"/>
      <c r="I24" s="27"/>
      <c r="J24" s="27"/>
      <c r="K24" s="415"/>
      <c r="L24" s="416"/>
      <c r="M24" s="417"/>
      <c r="N24" s="9"/>
      <c r="O24" s="10"/>
      <c r="P24" s="27"/>
      <c r="Q24" s="27"/>
      <c r="R24" s="27"/>
      <c r="S24" s="142"/>
    </row>
    <row r="25" spans="1:21" ht="17.25" customHeight="1" thickBot="1" x14ac:dyDescent="0.3">
      <c r="A25" s="168"/>
      <c r="B25" s="478"/>
      <c r="C25" s="479"/>
      <c r="D25" s="480"/>
      <c r="E25" s="169"/>
      <c r="F25" s="221"/>
      <c r="G25" s="170"/>
      <c r="H25" s="170"/>
      <c r="I25" s="170"/>
      <c r="J25" s="170"/>
      <c r="K25" s="478"/>
      <c r="L25" s="479"/>
      <c r="M25" s="480"/>
      <c r="N25" s="169"/>
      <c r="O25" s="169"/>
      <c r="P25" s="171"/>
      <c r="Q25" s="171"/>
      <c r="R25" s="171"/>
      <c r="S25" s="222"/>
      <c r="T25" s="55">
        <f>F15+F26</f>
        <v>189.51</v>
      </c>
    </row>
    <row r="26" spans="1:21" ht="35.1" customHeight="1" thickBot="1" x14ac:dyDescent="0.4">
      <c r="A26" s="452" t="s">
        <v>14</v>
      </c>
      <c r="B26" s="453"/>
      <c r="C26" s="453"/>
      <c r="D26" s="454"/>
      <c r="E26" s="368">
        <f t="shared" ref="E26:J26" si="4">E17+E18+E19+E20+E21+E22+E23+E24+E25</f>
        <v>910</v>
      </c>
      <c r="F26" s="162">
        <f t="shared" si="4"/>
        <v>145.22999999999999</v>
      </c>
      <c r="G26" s="173">
        <f t="shared" si="4"/>
        <v>27.01</v>
      </c>
      <c r="H26" s="173">
        <f t="shared" si="4"/>
        <v>27.08</v>
      </c>
      <c r="I26" s="173">
        <f t="shared" si="4"/>
        <v>117.71999999999998</v>
      </c>
      <c r="J26" s="173">
        <f t="shared" si="4"/>
        <v>904.98</v>
      </c>
      <c r="K26" s="455" t="s">
        <v>14</v>
      </c>
      <c r="L26" s="453"/>
      <c r="M26" s="454"/>
      <c r="N26" s="368">
        <f t="shared" ref="N26:S26" si="5">N17+N18+N19+N20+N21+N22+N23+N24+N25</f>
        <v>910</v>
      </c>
      <c r="O26" s="174">
        <f t="shared" si="5"/>
        <v>145.22999999999999</v>
      </c>
      <c r="P26" s="175">
        <f t="shared" si="5"/>
        <v>27.01</v>
      </c>
      <c r="Q26" s="175">
        <f t="shared" si="5"/>
        <v>27.08</v>
      </c>
      <c r="R26" s="175">
        <f t="shared" si="5"/>
        <v>117.71999999999998</v>
      </c>
      <c r="S26" s="176">
        <f t="shared" si="5"/>
        <v>904.98</v>
      </c>
      <c r="T26" s="55">
        <f>O15+O26</f>
        <v>189.51</v>
      </c>
      <c r="U26" s="55"/>
    </row>
    <row r="27" spans="1:21" ht="35.1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</row>
    <row r="28" spans="1:21" ht="45" customHeight="1" x14ac:dyDescent="0.3">
      <c r="A28" s="165">
        <v>248</v>
      </c>
      <c r="B28" s="475" t="s">
        <v>36</v>
      </c>
      <c r="C28" s="476"/>
      <c r="D28" s="477"/>
      <c r="E28" s="154" t="s">
        <v>43</v>
      </c>
      <c r="F28" s="155" t="s">
        <v>147</v>
      </c>
      <c r="G28" s="166">
        <v>8.24</v>
      </c>
      <c r="H28" s="166">
        <v>11.59</v>
      </c>
      <c r="I28" s="166">
        <v>29.34</v>
      </c>
      <c r="J28" s="166">
        <v>254.7</v>
      </c>
      <c r="K28" s="475" t="s">
        <v>36</v>
      </c>
      <c r="L28" s="476"/>
      <c r="M28" s="477"/>
      <c r="N28" s="154" t="s">
        <v>43</v>
      </c>
      <c r="O28" s="155" t="s">
        <v>147</v>
      </c>
      <c r="P28" s="166">
        <v>8.24</v>
      </c>
      <c r="Q28" s="166">
        <v>11.59</v>
      </c>
      <c r="R28" s="166">
        <v>29.34</v>
      </c>
      <c r="S28" s="167">
        <v>254.7</v>
      </c>
    </row>
    <row r="29" spans="1:21" ht="45.75" customHeight="1" x14ac:dyDescent="0.3">
      <c r="A29" s="18">
        <v>412</v>
      </c>
      <c r="B29" s="440" t="s">
        <v>28</v>
      </c>
      <c r="C29" s="440"/>
      <c r="D29" s="440"/>
      <c r="E29" s="20" t="s">
        <v>26</v>
      </c>
      <c r="F29" s="21" t="s">
        <v>188</v>
      </c>
      <c r="G29" s="46">
        <v>12.67</v>
      </c>
      <c r="H29" s="46">
        <v>10.71</v>
      </c>
      <c r="I29" s="46">
        <v>9.2899999999999991</v>
      </c>
      <c r="J29" s="46">
        <v>188.57</v>
      </c>
      <c r="K29" s="440" t="s">
        <v>28</v>
      </c>
      <c r="L29" s="440"/>
      <c r="M29" s="440"/>
      <c r="N29" s="20" t="s">
        <v>26</v>
      </c>
      <c r="O29" s="21" t="s">
        <v>188</v>
      </c>
      <c r="P29" s="46">
        <v>12.67</v>
      </c>
      <c r="Q29" s="46">
        <v>10.71</v>
      </c>
      <c r="R29" s="46">
        <v>9.2899999999999991</v>
      </c>
      <c r="S29" s="177">
        <v>188.57</v>
      </c>
      <c r="U29" s="66"/>
    </row>
    <row r="30" spans="1:21" ht="45" customHeight="1" x14ac:dyDescent="0.3">
      <c r="A30" s="13">
        <v>519</v>
      </c>
      <c r="B30" s="440" t="s">
        <v>39</v>
      </c>
      <c r="C30" s="440"/>
      <c r="D30" s="440"/>
      <c r="E30" s="20" t="s">
        <v>23</v>
      </c>
      <c r="F30" s="21" t="s">
        <v>146</v>
      </c>
      <c r="G30" s="46">
        <v>0.7</v>
      </c>
      <c r="H30" s="46">
        <v>0.3</v>
      </c>
      <c r="I30" s="46">
        <v>22.8</v>
      </c>
      <c r="J30" s="46">
        <v>97</v>
      </c>
      <c r="K30" s="440" t="s">
        <v>39</v>
      </c>
      <c r="L30" s="440"/>
      <c r="M30" s="440"/>
      <c r="N30" s="20" t="s">
        <v>23</v>
      </c>
      <c r="O30" s="21" t="s">
        <v>146</v>
      </c>
      <c r="P30" s="46">
        <v>0.7</v>
      </c>
      <c r="Q30" s="46">
        <v>0.3</v>
      </c>
      <c r="R30" s="46">
        <v>22.8</v>
      </c>
      <c r="S30" s="177">
        <v>97</v>
      </c>
      <c r="U30" s="66"/>
    </row>
    <row r="31" spans="1:21" ht="46.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43.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31.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27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35.1" customHeight="1" thickBot="1" x14ac:dyDescent="0.3">
      <c r="A35" s="178"/>
      <c r="B35" s="533"/>
      <c r="C35" s="534"/>
      <c r="D35" s="535"/>
      <c r="E35" s="179"/>
      <c r="F35" s="179"/>
      <c r="G35" s="182"/>
      <c r="H35" s="182"/>
      <c r="I35" s="182"/>
      <c r="J35" s="182"/>
      <c r="K35" s="533"/>
      <c r="L35" s="534"/>
      <c r="M35" s="534"/>
      <c r="N35" s="535"/>
      <c r="O35" s="349"/>
      <c r="P35" s="181"/>
      <c r="Q35" s="181"/>
      <c r="R35" s="181"/>
      <c r="S35" s="350"/>
    </row>
    <row r="36" spans="1:19" ht="35.1" customHeight="1" thickBot="1" x14ac:dyDescent="0.4">
      <c r="A36" s="452" t="s">
        <v>14</v>
      </c>
      <c r="B36" s="453"/>
      <c r="C36" s="453"/>
      <c r="D36" s="454"/>
      <c r="E36" s="368">
        <f t="shared" ref="E36:J36" si="6">E28+E31+E32+E33+E34+E35</f>
        <v>260</v>
      </c>
      <c r="F36" s="162">
        <f>F28+F29+F30+F31+F32+F33</f>
        <v>29.059999999999995</v>
      </c>
      <c r="G36" s="175">
        <f t="shared" si="6"/>
        <v>14.02</v>
      </c>
      <c r="H36" s="175">
        <f t="shared" si="6"/>
        <v>12.35</v>
      </c>
      <c r="I36" s="175">
        <f t="shared" si="6"/>
        <v>63.959999999999994</v>
      </c>
      <c r="J36" s="175">
        <f t="shared" si="6"/>
        <v>424.4</v>
      </c>
      <c r="K36" s="455" t="s">
        <v>14</v>
      </c>
      <c r="L36" s="453"/>
      <c r="M36" s="454"/>
      <c r="N36" s="368">
        <f t="shared" ref="N36:S36" si="7">N28+N31+N32+N33+N34+N35</f>
        <v>260</v>
      </c>
      <c r="O36" s="162">
        <f>O28+O29+O30+O31+O32+O33</f>
        <v>29.059999999999995</v>
      </c>
      <c r="P36" s="173">
        <f t="shared" si="7"/>
        <v>14.02</v>
      </c>
      <c r="Q36" s="173">
        <f t="shared" si="7"/>
        <v>12.35</v>
      </c>
      <c r="R36" s="173">
        <f t="shared" si="7"/>
        <v>63.959999999999994</v>
      </c>
      <c r="S36" s="189">
        <f t="shared" si="7"/>
        <v>424.4</v>
      </c>
    </row>
    <row r="37" spans="1:19" ht="35.1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33.75" customHeight="1" x14ac:dyDescent="0.3">
      <c r="A38" s="165">
        <v>516</v>
      </c>
      <c r="B38" s="475" t="s">
        <v>77</v>
      </c>
      <c r="C38" s="476"/>
      <c r="D38" s="477"/>
      <c r="E38" s="154" t="s">
        <v>23</v>
      </c>
      <c r="F38" s="155" t="s">
        <v>201</v>
      </c>
      <c r="G38" s="191">
        <v>5.8</v>
      </c>
      <c r="H38" s="191">
        <v>5</v>
      </c>
      <c r="I38" s="191">
        <v>8</v>
      </c>
      <c r="J38" s="191">
        <v>100</v>
      </c>
      <c r="K38" s="475" t="s">
        <v>77</v>
      </c>
      <c r="L38" s="476"/>
      <c r="M38" s="477"/>
      <c r="N38" s="154" t="s">
        <v>23</v>
      </c>
      <c r="O38" s="155" t="s">
        <v>201</v>
      </c>
      <c r="P38" s="191">
        <v>5.8</v>
      </c>
      <c r="Q38" s="191">
        <v>5</v>
      </c>
      <c r="R38" s="191">
        <v>8</v>
      </c>
      <c r="S38" s="192">
        <v>100</v>
      </c>
    </row>
    <row r="39" spans="1:19" ht="35.1" customHeight="1" x14ac:dyDescent="0.3">
      <c r="A39" s="184">
        <v>549</v>
      </c>
      <c r="B39" s="445" t="s">
        <v>67</v>
      </c>
      <c r="C39" s="446"/>
      <c r="D39" s="447"/>
      <c r="E39" s="14" t="s">
        <v>26</v>
      </c>
      <c r="F39" s="15" t="s">
        <v>144</v>
      </c>
      <c r="G39" s="22">
        <v>10.199999999999999</v>
      </c>
      <c r="H39" s="22">
        <v>10.8</v>
      </c>
      <c r="I39" s="22">
        <v>30.2</v>
      </c>
      <c r="J39" s="22">
        <v>259</v>
      </c>
      <c r="K39" s="445" t="s">
        <v>67</v>
      </c>
      <c r="L39" s="446"/>
      <c r="M39" s="447"/>
      <c r="N39" s="14" t="s">
        <v>26</v>
      </c>
      <c r="O39" s="15" t="s">
        <v>144</v>
      </c>
      <c r="P39" s="22">
        <v>10.199999999999999</v>
      </c>
      <c r="Q39" s="22">
        <v>10.8</v>
      </c>
      <c r="R39" s="22">
        <v>30.2</v>
      </c>
      <c r="S39" s="61">
        <v>259</v>
      </c>
    </row>
    <row r="40" spans="1:19" ht="35.1" customHeight="1" thickBot="1" x14ac:dyDescent="0.35">
      <c r="A40" s="219"/>
      <c r="B40" s="530"/>
      <c r="C40" s="531"/>
      <c r="D40" s="532"/>
      <c r="E40" s="202"/>
      <c r="F40" s="240"/>
      <c r="G40" s="277"/>
      <c r="H40" s="277"/>
      <c r="I40" s="277"/>
      <c r="J40" s="277"/>
      <c r="K40" s="530"/>
      <c r="L40" s="531"/>
      <c r="M40" s="532"/>
      <c r="N40" s="202"/>
      <c r="O40" s="240"/>
      <c r="P40" s="277"/>
      <c r="Q40" s="277"/>
      <c r="R40" s="277"/>
      <c r="S40" s="278"/>
    </row>
    <row r="41" spans="1:19" ht="35.1" customHeight="1" thickBot="1" x14ac:dyDescent="0.4">
      <c r="A41" s="452" t="s">
        <v>14</v>
      </c>
      <c r="B41" s="453"/>
      <c r="C41" s="453"/>
      <c r="D41" s="454"/>
      <c r="E41" s="368">
        <f t="shared" ref="E41:J41" si="8">E38+E40</f>
        <v>200</v>
      </c>
      <c r="F41" s="162">
        <f>F38+F39+F40</f>
        <v>36.36</v>
      </c>
      <c r="G41" s="173">
        <f t="shared" si="8"/>
        <v>5.8</v>
      </c>
      <c r="H41" s="173">
        <f t="shared" si="8"/>
        <v>5</v>
      </c>
      <c r="I41" s="173">
        <f t="shared" si="8"/>
        <v>8</v>
      </c>
      <c r="J41" s="173">
        <f t="shared" si="8"/>
        <v>100</v>
      </c>
      <c r="K41" s="455" t="s">
        <v>14</v>
      </c>
      <c r="L41" s="453"/>
      <c r="M41" s="454"/>
      <c r="N41" s="368">
        <f t="shared" ref="N41:S41" si="9">N38+N40</f>
        <v>200</v>
      </c>
      <c r="O41" s="162">
        <f>O38+O39+O40</f>
        <v>36.36</v>
      </c>
      <c r="P41" s="173">
        <f t="shared" si="9"/>
        <v>5.8</v>
      </c>
      <c r="Q41" s="173">
        <f t="shared" si="9"/>
        <v>5</v>
      </c>
      <c r="R41" s="173">
        <f t="shared" si="9"/>
        <v>8</v>
      </c>
      <c r="S41" s="189">
        <f t="shared" si="9"/>
        <v>100</v>
      </c>
    </row>
    <row r="42" spans="1:19" ht="35.1" customHeight="1" thickBot="1" x14ac:dyDescent="0.4">
      <c r="A42" s="515" t="s">
        <v>14</v>
      </c>
      <c r="B42" s="516"/>
      <c r="C42" s="516"/>
      <c r="D42" s="517"/>
      <c r="E42" s="198">
        <f>E11+E15+E26+E36+E41</f>
        <v>2010</v>
      </c>
      <c r="F42" s="199">
        <f>F11+F15+F26+F36+F41</f>
        <v>284.46999999999997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2010</v>
      </c>
      <c r="O42" s="199">
        <f>O11+O15+O26+O36+O41</f>
        <v>284.46999999999997</v>
      </c>
      <c r="P42" s="198"/>
      <c r="Q42" s="198"/>
      <c r="R42" s="198"/>
      <c r="S42" s="200"/>
    </row>
    <row r="43" spans="1:19" ht="35.1" customHeight="1" x14ac:dyDescent="0.25"/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A41:D41"/>
    <mergeCell ref="K41:M41"/>
    <mergeCell ref="A42:D42"/>
    <mergeCell ref="K42:M42"/>
    <mergeCell ref="A1:D1"/>
    <mergeCell ref="L1:O1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P1:S1"/>
    <mergeCell ref="A2:D2"/>
    <mergeCell ref="A3:D3"/>
    <mergeCell ref="L3:O3"/>
    <mergeCell ref="P3:S3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K34:M34"/>
    <mergeCell ref="B34:D34"/>
    <mergeCell ref="K36:M36"/>
    <mergeCell ref="B35:D35"/>
    <mergeCell ref="K35:N35"/>
    <mergeCell ref="A36:D36"/>
    <mergeCell ref="K40:M40"/>
    <mergeCell ref="B39:D39"/>
    <mergeCell ref="B40:D40"/>
    <mergeCell ref="A37:J37"/>
    <mergeCell ref="K37:S37"/>
    <mergeCell ref="B38:D38"/>
    <mergeCell ref="K38:M38"/>
    <mergeCell ref="K39:M39"/>
  </mergeCells>
  <pageMargins left="0" right="0" top="0" bottom="0" header="0.31496062992125984" footer="0.31496062992125984"/>
  <pageSetup paperSize="9" scale="3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16" workbookViewId="0">
      <selection activeCell="N47" sqref="N47"/>
    </sheetView>
  </sheetViews>
  <sheetFormatPr defaultRowHeight="15" x14ac:dyDescent="0.25"/>
  <cols>
    <col min="4" max="4" width="12.140625" customWidth="1"/>
    <col min="5" max="5" width="10.140625" customWidth="1"/>
    <col min="6" max="6" width="11.7109375" customWidth="1"/>
    <col min="7" max="8" width="9.28515625" bestFit="1" customWidth="1"/>
    <col min="9" max="9" width="10" bestFit="1" customWidth="1"/>
    <col min="10" max="10" width="11.28515625" customWidth="1"/>
    <col min="13" max="13" width="13.7109375" customWidth="1"/>
    <col min="14" max="14" width="10.42578125" customWidth="1"/>
    <col min="15" max="15" width="11.42578125" customWidth="1"/>
    <col min="16" max="17" width="9.28515625" bestFit="1" customWidth="1"/>
    <col min="18" max="18" width="10" bestFit="1" customWidth="1"/>
    <col min="19" max="19" width="10.710937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17"/>
      <c r="M2" s="117"/>
      <c r="N2" s="117"/>
      <c r="O2" s="118"/>
      <c r="P2" s="318" t="s">
        <v>186</v>
      </c>
      <c r="Q2" s="318"/>
      <c r="R2" s="318"/>
      <c r="S2" s="319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306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x14ac:dyDescent="0.25">
      <c r="A6" s="2" t="s">
        <v>4</v>
      </c>
      <c r="B6" s="426" t="s">
        <v>5</v>
      </c>
      <c r="C6" s="427"/>
      <c r="D6" s="428"/>
      <c r="E6" s="119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21" t="s">
        <v>11</v>
      </c>
      <c r="K6" s="426" t="s">
        <v>33</v>
      </c>
      <c r="L6" s="427"/>
      <c r="M6" s="428"/>
      <c r="N6" s="119" t="s">
        <v>6</v>
      </c>
      <c r="O6" s="3" t="s">
        <v>7</v>
      </c>
      <c r="P6" s="3" t="s">
        <v>8</v>
      </c>
      <c r="Q6" s="3" t="s">
        <v>9</v>
      </c>
      <c r="R6" s="3" t="s">
        <v>10</v>
      </c>
      <c r="S6" s="3" t="s">
        <v>11</v>
      </c>
    </row>
    <row r="7" spans="1:19" ht="19.5" customHeight="1" x14ac:dyDescent="0.25">
      <c r="A7" s="429"/>
      <c r="B7" s="430"/>
      <c r="C7" s="430"/>
      <c r="D7" s="430"/>
      <c r="E7" s="430"/>
      <c r="F7" s="430"/>
      <c r="G7" s="430"/>
      <c r="H7" s="430"/>
      <c r="I7" s="430"/>
      <c r="J7" s="431"/>
      <c r="K7" s="432"/>
      <c r="L7" s="433"/>
      <c r="M7" s="433"/>
      <c r="N7" s="433"/>
      <c r="O7" s="433"/>
      <c r="P7" s="433"/>
      <c r="Q7" s="433"/>
      <c r="R7" s="433"/>
      <c r="S7" s="434"/>
    </row>
    <row r="8" spans="1:19" ht="27.75" customHeight="1" x14ac:dyDescent="0.3">
      <c r="A8" s="17"/>
      <c r="B8" s="414"/>
      <c r="C8" s="414"/>
      <c r="D8" s="414"/>
      <c r="E8" s="9"/>
      <c r="F8" s="10"/>
      <c r="G8" s="19"/>
      <c r="H8" s="19"/>
      <c r="I8" s="19"/>
      <c r="J8" s="19"/>
      <c r="K8" s="414"/>
      <c r="L8" s="414"/>
      <c r="M8" s="414"/>
      <c r="N8" s="9"/>
      <c r="O8" s="10"/>
      <c r="P8" s="19"/>
      <c r="Q8" s="19"/>
      <c r="R8" s="19"/>
      <c r="S8" s="19"/>
    </row>
    <row r="9" spans="1:19" ht="29.25" customHeight="1" x14ac:dyDescent="0.3">
      <c r="A9" s="13"/>
      <c r="B9" s="445"/>
      <c r="C9" s="446"/>
      <c r="D9" s="447"/>
      <c r="E9" s="14"/>
      <c r="F9" s="15"/>
      <c r="G9" s="22"/>
      <c r="H9" s="22"/>
      <c r="I9" s="22"/>
      <c r="J9" s="22"/>
      <c r="K9" s="445"/>
      <c r="L9" s="446"/>
      <c r="M9" s="447"/>
      <c r="N9" s="14"/>
      <c r="O9" s="15"/>
      <c r="P9" s="22"/>
      <c r="Q9" s="22"/>
      <c r="R9" s="22"/>
      <c r="S9" s="22"/>
    </row>
    <row r="10" spans="1:19" ht="30" customHeight="1" x14ac:dyDescent="0.3">
      <c r="A10" s="8"/>
      <c r="B10" s="415"/>
      <c r="C10" s="416"/>
      <c r="D10" s="417"/>
      <c r="E10" s="9"/>
      <c r="F10" s="10"/>
      <c r="G10" s="24"/>
      <c r="H10" s="27"/>
      <c r="I10" s="27"/>
      <c r="J10" s="27"/>
      <c r="K10" s="415"/>
      <c r="L10" s="416"/>
      <c r="M10" s="417"/>
      <c r="N10" s="9"/>
      <c r="O10" s="10"/>
      <c r="P10" s="24"/>
      <c r="Q10" s="27"/>
      <c r="R10" s="27"/>
      <c r="S10" s="27"/>
    </row>
    <row r="11" spans="1:19" ht="24" customHeight="1" x14ac:dyDescent="0.35">
      <c r="A11" s="418"/>
      <c r="B11" s="419"/>
      <c r="C11" s="419"/>
      <c r="D11" s="420"/>
      <c r="E11" s="120"/>
      <c r="F11" s="36"/>
      <c r="G11" s="42"/>
      <c r="H11" s="42"/>
      <c r="I11" s="42"/>
      <c r="J11" s="42"/>
      <c r="K11" s="418"/>
      <c r="L11" s="419"/>
      <c r="M11" s="420"/>
      <c r="N11" s="120"/>
      <c r="O11" s="36"/>
      <c r="P11" s="127"/>
      <c r="Q11" s="127"/>
      <c r="R11" s="127"/>
      <c r="S11" s="127"/>
    </row>
    <row r="12" spans="1:19" ht="39.75" customHeight="1" thickBot="1" x14ac:dyDescent="0.3">
      <c r="A12" s="584" t="s">
        <v>15</v>
      </c>
      <c r="B12" s="430"/>
      <c r="C12" s="430"/>
      <c r="D12" s="430"/>
      <c r="E12" s="430"/>
      <c r="F12" s="430"/>
      <c r="G12" s="430"/>
      <c r="H12" s="430"/>
      <c r="I12" s="430"/>
      <c r="J12" s="431"/>
      <c r="K12" s="581" t="s">
        <v>15</v>
      </c>
      <c r="L12" s="582"/>
      <c r="M12" s="582"/>
      <c r="N12" s="582"/>
      <c r="O12" s="582"/>
      <c r="P12" s="582"/>
      <c r="Q12" s="582"/>
      <c r="R12" s="582"/>
      <c r="S12" s="585"/>
    </row>
    <row r="13" spans="1:19" ht="44.25" customHeight="1" x14ac:dyDescent="0.3">
      <c r="A13" s="165" t="s">
        <v>139</v>
      </c>
      <c r="B13" s="439" t="s">
        <v>211</v>
      </c>
      <c r="C13" s="439"/>
      <c r="D13" s="439"/>
      <c r="E13" s="154" t="s">
        <v>47</v>
      </c>
      <c r="F13" s="155" t="s">
        <v>212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211</v>
      </c>
      <c r="L13" s="439"/>
      <c r="M13" s="439"/>
      <c r="N13" s="154" t="s">
        <v>47</v>
      </c>
      <c r="O13" s="155" t="s">
        <v>212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6.75" customHeight="1" thickBot="1" x14ac:dyDescent="0.35">
      <c r="A14" s="18">
        <v>518</v>
      </c>
      <c r="B14" s="440" t="s">
        <v>88</v>
      </c>
      <c r="C14" s="440"/>
      <c r="D14" s="440"/>
      <c r="E14" s="20" t="s">
        <v>23</v>
      </c>
      <c r="F14" s="21" t="s">
        <v>205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205</v>
      </c>
      <c r="P14" s="46">
        <v>10</v>
      </c>
      <c r="Q14" s="46">
        <v>6.4</v>
      </c>
      <c r="R14" s="46">
        <v>17</v>
      </c>
      <c r="S14" s="46">
        <v>174</v>
      </c>
    </row>
    <row r="15" spans="1:19" ht="33.75" customHeight="1" thickBot="1" x14ac:dyDescent="0.4">
      <c r="A15" s="547" t="s">
        <v>14</v>
      </c>
      <c r="B15" s="548"/>
      <c r="C15" s="548"/>
      <c r="D15" s="549"/>
      <c r="E15" s="161">
        <f t="shared" ref="E15:J15" si="0">E13+E14</f>
        <v>260</v>
      </c>
      <c r="F15" s="162">
        <f t="shared" si="0"/>
        <v>56.1</v>
      </c>
      <c r="G15" s="163">
        <f t="shared" si="0"/>
        <v>14.190000000000001</v>
      </c>
      <c r="H15" s="163">
        <f t="shared" si="0"/>
        <v>10.43</v>
      </c>
      <c r="I15" s="163">
        <f t="shared" si="0"/>
        <v>31.05</v>
      </c>
      <c r="J15" s="163">
        <f t="shared" si="0"/>
        <v>219.5</v>
      </c>
      <c r="K15" s="550" t="s">
        <v>14</v>
      </c>
      <c r="L15" s="548"/>
      <c r="M15" s="549"/>
      <c r="N15" s="161">
        <f t="shared" ref="N15:S15" si="1">N13+N14</f>
        <v>260</v>
      </c>
      <c r="O15" s="162">
        <f t="shared" si="1"/>
        <v>56.1</v>
      </c>
      <c r="P15" s="163">
        <f t="shared" si="1"/>
        <v>14.190000000000001</v>
      </c>
      <c r="Q15" s="163">
        <f t="shared" si="1"/>
        <v>10.43</v>
      </c>
      <c r="R15" s="163">
        <f t="shared" si="1"/>
        <v>31.05</v>
      </c>
      <c r="S15" s="164">
        <f t="shared" si="1"/>
        <v>219.5</v>
      </c>
    </row>
    <row r="16" spans="1:19" ht="41.25" customHeight="1" thickBot="1" x14ac:dyDescent="0.3">
      <c r="A16" s="429" t="s">
        <v>16</v>
      </c>
      <c r="B16" s="430"/>
      <c r="C16" s="430"/>
      <c r="D16" s="430"/>
      <c r="E16" s="430"/>
      <c r="F16" s="430"/>
      <c r="G16" s="430"/>
      <c r="H16" s="430"/>
      <c r="I16" s="430"/>
      <c r="J16" s="431"/>
      <c r="K16" s="580" t="s">
        <v>16</v>
      </c>
      <c r="L16" s="580"/>
      <c r="M16" s="580"/>
      <c r="N16" s="580"/>
      <c r="O16" s="580"/>
      <c r="P16" s="580"/>
      <c r="Q16" s="580"/>
      <c r="R16" s="580"/>
      <c r="S16" s="580"/>
    </row>
    <row r="17" spans="1:21" ht="53.25" customHeight="1" x14ac:dyDescent="0.3">
      <c r="A17" s="165">
        <v>5</v>
      </c>
      <c r="B17" s="475" t="s">
        <v>135</v>
      </c>
      <c r="C17" s="476"/>
      <c r="D17" s="477"/>
      <c r="E17" s="154" t="s">
        <v>26</v>
      </c>
      <c r="F17" s="155" t="s">
        <v>42</v>
      </c>
      <c r="G17" s="166">
        <v>2.2999999999999998</v>
      </c>
      <c r="H17" s="166">
        <v>10.1</v>
      </c>
      <c r="I17" s="166">
        <v>3.9</v>
      </c>
      <c r="J17" s="167">
        <v>124</v>
      </c>
      <c r="K17" s="586" t="s">
        <v>135</v>
      </c>
      <c r="L17" s="476"/>
      <c r="M17" s="477"/>
      <c r="N17" s="154" t="s">
        <v>26</v>
      </c>
      <c r="O17" s="155" t="s">
        <v>42</v>
      </c>
      <c r="P17" s="166">
        <v>2.2999999999999998</v>
      </c>
      <c r="Q17" s="166">
        <v>10.1</v>
      </c>
      <c r="R17" s="166">
        <v>3.9</v>
      </c>
      <c r="S17" s="167">
        <v>124</v>
      </c>
    </row>
    <row r="18" spans="1:21" ht="57.75" customHeight="1" x14ac:dyDescent="0.3">
      <c r="A18" s="13">
        <v>152</v>
      </c>
      <c r="B18" s="444" t="s">
        <v>217</v>
      </c>
      <c r="C18" s="444"/>
      <c r="D18" s="444"/>
      <c r="E18" s="14" t="s">
        <v>38</v>
      </c>
      <c r="F18" s="15" t="s">
        <v>234</v>
      </c>
      <c r="G18" s="49">
        <v>2.2999999999999998</v>
      </c>
      <c r="H18" s="49">
        <v>1.36</v>
      </c>
      <c r="I18" s="49">
        <v>45.63</v>
      </c>
      <c r="J18" s="49">
        <v>137.19999999999999</v>
      </c>
      <c r="K18" s="444" t="s">
        <v>217</v>
      </c>
      <c r="L18" s="444"/>
      <c r="M18" s="444"/>
      <c r="N18" s="14" t="s">
        <v>38</v>
      </c>
      <c r="O18" s="15" t="s">
        <v>234</v>
      </c>
      <c r="P18" s="49">
        <v>2.2999999999999998</v>
      </c>
      <c r="Q18" s="49">
        <v>1.36</v>
      </c>
      <c r="R18" s="49">
        <v>45.63</v>
      </c>
      <c r="S18" s="140">
        <v>137.19999999999999</v>
      </c>
    </row>
    <row r="19" spans="1:21" ht="48" customHeight="1" x14ac:dyDescent="0.3">
      <c r="A19" s="8">
        <v>248</v>
      </c>
      <c r="B19" s="414" t="s">
        <v>36</v>
      </c>
      <c r="C19" s="414"/>
      <c r="D19" s="414"/>
      <c r="E19" s="9" t="s">
        <v>43</v>
      </c>
      <c r="F19" s="10" t="s">
        <v>219</v>
      </c>
      <c r="G19" s="19">
        <v>8.24</v>
      </c>
      <c r="H19" s="19">
        <v>11.59</v>
      </c>
      <c r="I19" s="19">
        <v>29.34</v>
      </c>
      <c r="J19" s="19">
        <v>254.7</v>
      </c>
      <c r="K19" s="414" t="s">
        <v>36</v>
      </c>
      <c r="L19" s="414"/>
      <c r="M19" s="414"/>
      <c r="N19" s="9" t="s">
        <v>43</v>
      </c>
      <c r="O19" s="10" t="s">
        <v>219</v>
      </c>
      <c r="P19" s="19">
        <v>8.24</v>
      </c>
      <c r="Q19" s="19">
        <v>11.59</v>
      </c>
      <c r="R19" s="19">
        <v>29.34</v>
      </c>
      <c r="S19" s="141">
        <v>254.7</v>
      </c>
    </row>
    <row r="20" spans="1:21" ht="54" customHeight="1" x14ac:dyDescent="0.3">
      <c r="A20" s="13">
        <v>503</v>
      </c>
      <c r="B20" s="440" t="s">
        <v>86</v>
      </c>
      <c r="C20" s="440"/>
      <c r="D20" s="440"/>
      <c r="E20" s="20" t="s">
        <v>23</v>
      </c>
      <c r="F20" s="21" t="s">
        <v>65</v>
      </c>
      <c r="G20" s="46">
        <v>0.7</v>
      </c>
      <c r="H20" s="46">
        <v>0.3</v>
      </c>
      <c r="I20" s="46">
        <v>22.8</v>
      </c>
      <c r="J20" s="177">
        <v>97</v>
      </c>
      <c r="K20" s="440" t="s">
        <v>86</v>
      </c>
      <c r="L20" s="440"/>
      <c r="M20" s="440"/>
      <c r="N20" s="20" t="s">
        <v>23</v>
      </c>
      <c r="O20" s="21" t="s">
        <v>65</v>
      </c>
      <c r="P20" s="46">
        <v>0.7</v>
      </c>
      <c r="Q20" s="46">
        <v>0.3</v>
      </c>
      <c r="R20" s="46">
        <v>22.8</v>
      </c>
      <c r="S20" s="177">
        <v>97</v>
      </c>
    </row>
    <row r="21" spans="1:21" ht="49.5" customHeight="1" x14ac:dyDescent="0.3">
      <c r="A21" s="8">
        <v>405</v>
      </c>
      <c r="B21" s="414" t="s">
        <v>52</v>
      </c>
      <c r="C21" s="414"/>
      <c r="D21" s="414"/>
      <c r="E21" s="9" t="s">
        <v>26</v>
      </c>
      <c r="F21" s="10" t="s">
        <v>232</v>
      </c>
      <c r="G21" s="19">
        <v>9.0500000000000007</v>
      </c>
      <c r="H21" s="19">
        <v>10.35</v>
      </c>
      <c r="I21" s="19">
        <v>4.0999999999999996</v>
      </c>
      <c r="J21" s="141">
        <v>192</v>
      </c>
      <c r="K21" s="414" t="s">
        <v>52</v>
      </c>
      <c r="L21" s="414"/>
      <c r="M21" s="414"/>
      <c r="N21" s="9" t="s">
        <v>26</v>
      </c>
      <c r="O21" s="10" t="s">
        <v>232</v>
      </c>
      <c r="P21" s="19">
        <v>9.0500000000000007</v>
      </c>
      <c r="Q21" s="19">
        <v>10.35</v>
      </c>
      <c r="R21" s="19">
        <v>4.0999999999999996</v>
      </c>
      <c r="S21" s="141">
        <v>192</v>
      </c>
    </row>
    <row r="22" spans="1:21" ht="44.25" customHeight="1" x14ac:dyDescent="0.3">
      <c r="A22" s="8">
        <v>109</v>
      </c>
      <c r="B22" s="415" t="s">
        <v>21</v>
      </c>
      <c r="C22" s="416"/>
      <c r="D22" s="417"/>
      <c r="E22" s="9" t="s">
        <v>48</v>
      </c>
      <c r="F22" s="10" t="s">
        <v>141</v>
      </c>
      <c r="G22" s="27">
        <v>3.8</v>
      </c>
      <c r="H22" s="27">
        <v>0.4</v>
      </c>
      <c r="I22" s="27">
        <v>24.6</v>
      </c>
      <c r="J22" s="142">
        <v>117.5</v>
      </c>
      <c r="K22" s="415" t="s">
        <v>21</v>
      </c>
      <c r="L22" s="416"/>
      <c r="M22" s="417"/>
      <c r="N22" s="9" t="s">
        <v>48</v>
      </c>
      <c r="O22" s="10" t="s">
        <v>141</v>
      </c>
      <c r="P22" s="27">
        <v>3.8</v>
      </c>
      <c r="Q22" s="27">
        <v>0.4</v>
      </c>
      <c r="R22" s="27">
        <v>24.6</v>
      </c>
      <c r="S22" s="142">
        <v>117.5</v>
      </c>
    </row>
    <row r="23" spans="1:21" ht="42.75" customHeight="1" x14ac:dyDescent="0.3">
      <c r="A23" s="8">
        <v>110</v>
      </c>
      <c r="B23" s="415" t="s">
        <v>25</v>
      </c>
      <c r="C23" s="416"/>
      <c r="D23" s="417"/>
      <c r="E23" s="9" t="s">
        <v>41</v>
      </c>
      <c r="F23" s="10" t="s">
        <v>233</v>
      </c>
      <c r="G23" s="24">
        <v>1.98</v>
      </c>
      <c r="H23" s="27">
        <v>0.36</v>
      </c>
      <c r="I23" s="27">
        <v>10.02</v>
      </c>
      <c r="J23" s="142">
        <v>52.2</v>
      </c>
      <c r="K23" s="415" t="s">
        <v>25</v>
      </c>
      <c r="L23" s="416"/>
      <c r="M23" s="417"/>
      <c r="N23" s="9" t="s">
        <v>41</v>
      </c>
      <c r="O23" s="10" t="s">
        <v>233</v>
      </c>
      <c r="P23" s="24">
        <v>1.98</v>
      </c>
      <c r="Q23" s="27">
        <v>0.36</v>
      </c>
      <c r="R23" s="27">
        <v>10.02</v>
      </c>
      <c r="S23" s="142">
        <v>52.2</v>
      </c>
    </row>
    <row r="24" spans="1:21" ht="16.5" customHeight="1" x14ac:dyDescent="0.3">
      <c r="A24" s="8"/>
      <c r="B24" s="415"/>
      <c r="C24" s="416"/>
      <c r="D24" s="417"/>
      <c r="E24" s="9"/>
      <c r="F24" s="10"/>
      <c r="G24" s="24"/>
      <c r="H24" s="27"/>
      <c r="I24" s="27"/>
      <c r="J24" s="27"/>
      <c r="K24" s="415"/>
      <c r="L24" s="416"/>
      <c r="M24" s="417"/>
      <c r="N24" s="9"/>
      <c r="O24" s="10"/>
      <c r="P24" s="24"/>
      <c r="Q24" s="27"/>
      <c r="R24" s="27"/>
      <c r="S24" s="142"/>
    </row>
    <row r="25" spans="1:21" ht="15.7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</row>
    <row r="26" spans="1:21" ht="20.25" thickBot="1" x14ac:dyDescent="0.4">
      <c r="A26" s="452" t="s">
        <v>14</v>
      </c>
      <c r="B26" s="453"/>
      <c r="C26" s="453"/>
      <c r="D26" s="454"/>
      <c r="E26" s="320">
        <f t="shared" ref="E26:J26" si="2">E17+E18+E19+E20+E21+E22+E23+E24+E25</f>
        <v>910</v>
      </c>
      <c r="F26" s="162">
        <f t="shared" si="2"/>
        <v>133.41</v>
      </c>
      <c r="G26" s="173">
        <f t="shared" si="2"/>
        <v>28.37</v>
      </c>
      <c r="H26" s="173">
        <f t="shared" si="2"/>
        <v>34.459999999999994</v>
      </c>
      <c r="I26" s="173">
        <f t="shared" si="2"/>
        <v>140.39000000000001</v>
      </c>
      <c r="J26" s="173">
        <f t="shared" si="2"/>
        <v>974.6</v>
      </c>
      <c r="K26" s="455" t="s">
        <v>14</v>
      </c>
      <c r="L26" s="453"/>
      <c r="M26" s="454"/>
      <c r="N26" s="320">
        <f t="shared" ref="N26:S26" si="3">N17+N18+N19+N20+N21+N22+N23+N24+N25</f>
        <v>910</v>
      </c>
      <c r="O26" s="174">
        <f t="shared" si="3"/>
        <v>133.41</v>
      </c>
      <c r="P26" s="175">
        <f t="shared" si="3"/>
        <v>28.37</v>
      </c>
      <c r="Q26" s="175">
        <f t="shared" si="3"/>
        <v>34.459999999999994</v>
      </c>
      <c r="R26" s="175">
        <f t="shared" si="3"/>
        <v>140.39000000000001</v>
      </c>
      <c r="S26" s="176">
        <f t="shared" si="3"/>
        <v>974.6</v>
      </c>
      <c r="T26" s="55">
        <f>F15+F26</f>
        <v>189.51</v>
      </c>
      <c r="U26" s="55">
        <f>O15+O26</f>
        <v>189.51</v>
      </c>
    </row>
    <row r="27" spans="1:21" ht="30.75" customHeight="1" thickBot="1" x14ac:dyDescent="0.3">
      <c r="A27" s="429" t="s">
        <v>17</v>
      </c>
      <c r="B27" s="430"/>
      <c r="C27" s="430"/>
      <c r="D27" s="430"/>
      <c r="E27" s="430"/>
      <c r="F27" s="430"/>
      <c r="G27" s="430"/>
      <c r="H27" s="430"/>
      <c r="I27" s="430"/>
      <c r="J27" s="431"/>
      <c r="K27" s="580" t="s">
        <v>17</v>
      </c>
      <c r="L27" s="580"/>
      <c r="M27" s="580"/>
      <c r="N27" s="580"/>
      <c r="O27" s="580"/>
      <c r="P27" s="580"/>
      <c r="Q27" s="580"/>
      <c r="R27" s="580"/>
      <c r="S27" s="580"/>
    </row>
    <row r="28" spans="1:21" ht="45" customHeight="1" x14ac:dyDescent="0.3">
      <c r="A28" s="165">
        <v>429</v>
      </c>
      <c r="B28" s="439" t="s">
        <v>27</v>
      </c>
      <c r="C28" s="439"/>
      <c r="D28" s="439"/>
      <c r="E28" s="154" t="s">
        <v>43</v>
      </c>
      <c r="F28" s="155" t="s">
        <v>84</v>
      </c>
      <c r="G28" s="166">
        <v>3.78</v>
      </c>
      <c r="H28" s="166">
        <v>7.92</v>
      </c>
      <c r="I28" s="166">
        <v>19.62</v>
      </c>
      <c r="J28" s="166">
        <v>165.6</v>
      </c>
      <c r="K28" s="439" t="s">
        <v>27</v>
      </c>
      <c r="L28" s="439"/>
      <c r="M28" s="439"/>
      <c r="N28" s="154" t="s">
        <v>43</v>
      </c>
      <c r="O28" s="155" t="s">
        <v>84</v>
      </c>
      <c r="P28" s="166">
        <v>3.78</v>
      </c>
      <c r="Q28" s="166">
        <v>7.92</v>
      </c>
      <c r="R28" s="166">
        <v>19.62</v>
      </c>
      <c r="S28" s="167">
        <v>165.6</v>
      </c>
    </row>
    <row r="29" spans="1:21" ht="61.5" customHeight="1" x14ac:dyDescent="0.3">
      <c r="A29" s="13">
        <v>392</v>
      </c>
      <c r="B29" s="445" t="s">
        <v>40</v>
      </c>
      <c r="C29" s="446"/>
      <c r="D29" s="447"/>
      <c r="E29" s="20" t="s">
        <v>26</v>
      </c>
      <c r="F29" s="21" t="s">
        <v>203</v>
      </c>
      <c r="G29" s="46">
        <v>14.27</v>
      </c>
      <c r="H29" s="46">
        <v>12.4</v>
      </c>
      <c r="I29" s="46">
        <v>9.2899999999999991</v>
      </c>
      <c r="J29" s="46">
        <v>198.67</v>
      </c>
      <c r="K29" s="445" t="s">
        <v>40</v>
      </c>
      <c r="L29" s="446"/>
      <c r="M29" s="447"/>
      <c r="N29" s="20" t="s">
        <v>26</v>
      </c>
      <c r="O29" s="21" t="s">
        <v>203</v>
      </c>
      <c r="P29" s="46">
        <v>14.27</v>
      </c>
      <c r="Q29" s="46">
        <v>12.4</v>
      </c>
      <c r="R29" s="46">
        <v>9.2899999999999991</v>
      </c>
      <c r="S29" s="177">
        <v>198.67</v>
      </c>
    </row>
    <row r="30" spans="1:21" ht="43.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22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61">
        <v>60</v>
      </c>
    </row>
    <row r="31" spans="1:21" ht="54.7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42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42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44.2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42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42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22.5" customHeight="1" thickBot="1" x14ac:dyDescent="0.35">
      <c r="A33" s="193"/>
      <c r="B33" s="469"/>
      <c r="C33" s="470"/>
      <c r="D33" s="471"/>
      <c r="E33" s="194"/>
      <c r="F33" s="195"/>
      <c r="G33" s="234"/>
      <c r="H33" s="196"/>
      <c r="I33" s="196"/>
      <c r="J33" s="196"/>
      <c r="K33" s="469"/>
      <c r="L33" s="470"/>
      <c r="M33" s="471"/>
      <c r="N33" s="194"/>
      <c r="O33" s="195"/>
      <c r="P33" s="234"/>
      <c r="Q33" s="196"/>
      <c r="R33" s="196"/>
      <c r="S33" s="197"/>
    </row>
    <row r="34" spans="1:19" ht="33" customHeight="1" thickBot="1" x14ac:dyDescent="0.4">
      <c r="A34" s="452" t="s">
        <v>14</v>
      </c>
      <c r="B34" s="453"/>
      <c r="C34" s="453"/>
      <c r="D34" s="454"/>
      <c r="E34" s="320">
        <f t="shared" ref="E34:J34" si="4">E28+E29+E30+E31+E32+E33</f>
        <v>560</v>
      </c>
      <c r="F34" s="162">
        <f t="shared" si="4"/>
        <v>48.06</v>
      </c>
      <c r="G34" s="175">
        <f t="shared" si="4"/>
        <v>23.930000000000003</v>
      </c>
      <c r="H34" s="175">
        <f t="shared" si="4"/>
        <v>21.08</v>
      </c>
      <c r="I34" s="175">
        <f t="shared" si="4"/>
        <v>78.529999999999987</v>
      </c>
      <c r="J34" s="175">
        <f t="shared" si="4"/>
        <v>593.97</v>
      </c>
      <c r="K34" s="455" t="s">
        <v>14</v>
      </c>
      <c r="L34" s="453"/>
      <c r="M34" s="454"/>
      <c r="N34" s="320">
        <f t="shared" ref="N34:S34" si="5">N28+N29+N30+N31+N32+N33</f>
        <v>560</v>
      </c>
      <c r="O34" s="162">
        <f t="shared" si="5"/>
        <v>48.06</v>
      </c>
      <c r="P34" s="173">
        <f t="shared" si="5"/>
        <v>23.930000000000003</v>
      </c>
      <c r="Q34" s="173">
        <f t="shared" si="5"/>
        <v>21.08</v>
      </c>
      <c r="R34" s="173">
        <f t="shared" si="5"/>
        <v>78.529999999999987</v>
      </c>
      <c r="S34" s="189">
        <f t="shared" si="5"/>
        <v>593.97</v>
      </c>
    </row>
    <row r="35" spans="1:19" ht="36" customHeight="1" thickBot="1" x14ac:dyDescent="0.3">
      <c r="A35" s="558" t="s">
        <v>18</v>
      </c>
      <c r="B35" s="483"/>
      <c r="C35" s="483"/>
      <c r="D35" s="483"/>
      <c r="E35" s="483"/>
      <c r="F35" s="483"/>
      <c r="G35" s="483"/>
      <c r="H35" s="483"/>
      <c r="I35" s="483"/>
      <c r="J35" s="484"/>
      <c r="K35" s="485" t="s">
        <v>18</v>
      </c>
      <c r="L35" s="486"/>
      <c r="M35" s="486"/>
      <c r="N35" s="486"/>
      <c r="O35" s="486"/>
      <c r="P35" s="486"/>
      <c r="Q35" s="486"/>
      <c r="R35" s="486"/>
      <c r="S35" s="486"/>
    </row>
    <row r="36" spans="1:19" ht="39" customHeight="1" x14ac:dyDescent="0.3">
      <c r="A36" s="165">
        <v>515</v>
      </c>
      <c r="B36" s="466" t="s">
        <v>70</v>
      </c>
      <c r="C36" s="467"/>
      <c r="D36" s="468"/>
      <c r="E36" s="149" t="s">
        <v>23</v>
      </c>
      <c r="F36" s="190">
        <v>21.9</v>
      </c>
      <c r="G36" s="151">
        <v>5.22</v>
      </c>
      <c r="H36" s="151">
        <v>4.5</v>
      </c>
      <c r="I36" s="151">
        <v>8.64</v>
      </c>
      <c r="J36" s="191">
        <v>95.4</v>
      </c>
      <c r="K36" s="466" t="s">
        <v>70</v>
      </c>
      <c r="L36" s="467"/>
      <c r="M36" s="468"/>
      <c r="N36" s="149" t="s">
        <v>23</v>
      </c>
      <c r="O36" s="190">
        <v>21.9</v>
      </c>
      <c r="P36" s="151">
        <v>5.22</v>
      </c>
      <c r="Q36" s="151">
        <v>4.5</v>
      </c>
      <c r="R36" s="152">
        <v>8.64</v>
      </c>
      <c r="S36" s="192">
        <v>95.4</v>
      </c>
    </row>
    <row r="37" spans="1:19" ht="43.5" customHeight="1" thickBot="1" x14ac:dyDescent="0.35">
      <c r="A37" s="62">
        <v>542</v>
      </c>
      <c r="B37" s="414" t="s">
        <v>71</v>
      </c>
      <c r="C37" s="414"/>
      <c r="D37" s="414"/>
      <c r="E37" s="9" t="s">
        <v>26</v>
      </c>
      <c r="F37" s="10" t="s">
        <v>202</v>
      </c>
      <c r="G37" s="40" t="s">
        <v>44</v>
      </c>
      <c r="H37" s="19">
        <v>3.2</v>
      </c>
      <c r="I37" s="19">
        <v>36.6</v>
      </c>
      <c r="J37" s="19">
        <v>190</v>
      </c>
      <c r="K37" s="414" t="s">
        <v>71</v>
      </c>
      <c r="L37" s="414"/>
      <c r="M37" s="414"/>
      <c r="N37" s="9" t="s">
        <v>26</v>
      </c>
      <c r="O37" s="10" t="s">
        <v>202</v>
      </c>
      <c r="P37" s="40" t="s">
        <v>44</v>
      </c>
      <c r="Q37" s="19">
        <v>3.2</v>
      </c>
      <c r="R37" s="19">
        <v>36.6</v>
      </c>
      <c r="S37" s="141">
        <v>190</v>
      </c>
    </row>
    <row r="38" spans="1:19" ht="32.25" customHeight="1" thickBot="1" x14ac:dyDescent="0.4">
      <c r="A38" s="452" t="s">
        <v>14</v>
      </c>
      <c r="B38" s="453"/>
      <c r="C38" s="453"/>
      <c r="D38" s="454"/>
      <c r="E38" s="320">
        <f t="shared" ref="E38:J39" si="6">E35+E37</f>
        <v>100</v>
      </c>
      <c r="F38" s="162">
        <f>F35+F36+F37</f>
        <v>46.9</v>
      </c>
      <c r="G38" s="173">
        <f t="shared" si="6"/>
        <v>3.6</v>
      </c>
      <c r="H38" s="173">
        <f t="shared" si="6"/>
        <v>3.2</v>
      </c>
      <c r="I38" s="173">
        <f t="shared" si="6"/>
        <v>36.6</v>
      </c>
      <c r="J38" s="173">
        <f t="shared" si="6"/>
        <v>190</v>
      </c>
      <c r="K38" s="455" t="s">
        <v>14</v>
      </c>
      <c r="L38" s="453"/>
      <c r="M38" s="454"/>
      <c r="N38" s="320">
        <f t="shared" ref="N38:S39" si="7">N35+N37</f>
        <v>100</v>
      </c>
      <c r="O38" s="162">
        <f>O35+O36+O37</f>
        <v>46.9</v>
      </c>
      <c r="P38" s="173">
        <f t="shared" si="7"/>
        <v>3.6</v>
      </c>
      <c r="Q38" s="173">
        <f t="shared" si="7"/>
        <v>3.2</v>
      </c>
      <c r="R38" s="173">
        <f t="shared" si="7"/>
        <v>36.6</v>
      </c>
      <c r="S38" s="189">
        <f t="shared" si="7"/>
        <v>190</v>
      </c>
    </row>
    <row r="39" spans="1:19" ht="50.25" customHeight="1" thickBot="1" x14ac:dyDescent="0.4">
      <c r="A39" s="547" t="s">
        <v>14</v>
      </c>
      <c r="B39" s="548"/>
      <c r="C39" s="548"/>
      <c r="D39" s="549"/>
      <c r="E39" s="320">
        <f>E11+E15+E26+E34+E38</f>
        <v>1830</v>
      </c>
      <c r="F39" s="162">
        <f>F15+F26+F34+F38</f>
        <v>284.46999999999997</v>
      </c>
      <c r="G39" s="173">
        <f t="shared" si="6"/>
        <v>8.82</v>
      </c>
      <c r="H39" s="173">
        <f t="shared" si="6"/>
        <v>7.7</v>
      </c>
      <c r="I39" s="173">
        <f t="shared" si="6"/>
        <v>45.24</v>
      </c>
      <c r="J39" s="173">
        <f t="shared" si="6"/>
        <v>285.39999999999998</v>
      </c>
      <c r="K39" s="550" t="s">
        <v>14</v>
      </c>
      <c r="L39" s="548"/>
      <c r="M39" s="549"/>
      <c r="N39" s="320">
        <f>N15+N26+N34+N38</f>
        <v>1830</v>
      </c>
      <c r="O39" s="162">
        <f>O11+O15+O26+O34+O38</f>
        <v>284.46999999999997</v>
      </c>
      <c r="P39" s="173">
        <f t="shared" si="7"/>
        <v>8.82</v>
      </c>
      <c r="Q39" s="173">
        <f t="shared" si="7"/>
        <v>7.7</v>
      </c>
      <c r="R39" s="173">
        <f t="shared" si="7"/>
        <v>45.24</v>
      </c>
      <c r="S39" s="189">
        <f t="shared" si="7"/>
        <v>285.39999999999998</v>
      </c>
    </row>
    <row r="40" spans="1:19" ht="36" customHeight="1" x14ac:dyDescent="0.3">
      <c r="F40" s="37" t="s">
        <v>30</v>
      </c>
      <c r="G40" s="37"/>
      <c r="H40" s="37"/>
      <c r="I40" s="37"/>
      <c r="J40" s="38"/>
      <c r="K40" s="1"/>
    </row>
  </sheetData>
  <mergeCells count="77">
    <mergeCell ref="A39:D39"/>
    <mergeCell ref="K39:M39"/>
    <mergeCell ref="A35:J35"/>
    <mergeCell ref="K35:S35"/>
    <mergeCell ref="B36:D36"/>
    <mergeCell ref="K36:M36"/>
    <mergeCell ref="K38:M38"/>
    <mergeCell ref="B37:D37"/>
    <mergeCell ref="K37:M37"/>
    <mergeCell ref="A38:D38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opLeftCell="A28" workbookViewId="0">
      <selection activeCell="A13" sqref="A13:S14"/>
    </sheetView>
  </sheetViews>
  <sheetFormatPr defaultRowHeight="15" x14ac:dyDescent="0.25"/>
  <cols>
    <col min="4" max="4" width="16.42578125" customWidth="1"/>
    <col min="5" max="6" width="11.140625" customWidth="1"/>
    <col min="10" max="10" width="10" customWidth="1"/>
    <col min="13" max="13" width="13.85546875" customWidth="1"/>
    <col min="14" max="14" width="10.42578125" customWidth="1"/>
    <col min="15" max="15" width="11.42578125" customWidth="1"/>
    <col min="19" max="19" width="10.42578125" customWidth="1"/>
    <col min="20" max="20" width="12.5703125" customWidth="1"/>
    <col min="21" max="21" width="11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0"/>
      <c r="M2" s="130"/>
      <c r="N2" s="130"/>
      <c r="O2" s="131"/>
      <c r="P2" s="241" t="s">
        <v>186</v>
      </c>
      <c r="Q2" s="241"/>
      <c r="R2" s="241"/>
      <c r="S2" s="242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318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492"/>
      <c r="D6" s="493"/>
      <c r="E6" s="379" t="s">
        <v>6</v>
      </c>
      <c r="F6" s="381" t="s">
        <v>7</v>
      </c>
      <c r="G6" s="381" t="s">
        <v>8</v>
      </c>
      <c r="H6" s="381" t="s">
        <v>9</v>
      </c>
      <c r="I6" s="381" t="s">
        <v>10</v>
      </c>
      <c r="J6" s="380" t="s">
        <v>11</v>
      </c>
      <c r="K6" s="491" t="s">
        <v>33</v>
      </c>
      <c r="L6" s="492"/>
      <c r="M6" s="493"/>
      <c r="N6" s="379" t="s">
        <v>6</v>
      </c>
      <c r="O6" s="381" t="s">
        <v>7</v>
      </c>
      <c r="P6" s="381" t="s">
        <v>8</v>
      </c>
      <c r="Q6" s="381" t="s">
        <v>9</v>
      </c>
      <c r="R6" s="381" t="s">
        <v>10</v>
      </c>
      <c r="S6" s="218" t="s">
        <v>11</v>
      </c>
    </row>
    <row r="7" spans="1:19" ht="29.25" customHeight="1" thickBot="1" x14ac:dyDescent="0.3">
      <c r="A7" s="460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6"/>
    </row>
    <row r="8" spans="1:19" ht="31.5" customHeight="1" x14ac:dyDescent="0.3">
      <c r="A8" s="274">
        <v>261</v>
      </c>
      <c r="B8" s="488" t="s">
        <v>236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236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30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29.25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29.25" customHeight="1" thickBot="1" x14ac:dyDescent="0.4">
      <c r="A11" s="452" t="s">
        <v>14</v>
      </c>
      <c r="B11" s="453"/>
      <c r="C11" s="453"/>
      <c r="D11" s="454"/>
      <c r="E11" s="382">
        <f t="shared" ref="E11:J11" si="0">E8+E9+E10</f>
        <v>410</v>
      </c>
      <c r="F11" s="382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455" t="s">
        <v>14</v>
      </c>
      <c r="L11" s="453"/>
      <c r="M11" s="454"/>
      <c r="N11" s="382">
        <f t="shared" ref="N11:S11" si="1">N8+N9+N10</f>
        <v>410</v>
      </c>
      <c r="O11" s="382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27" customHeight="1" thickBot="1" x14ac:dyDescent="0.3">
      <c r="A12" s="482" t="s">
        <v>15</v>
      </c>
      <c r="B12" s="483"/>
      <c r="C12" s="483"/>
      <c r="D12" s="483"/>
      <c r="E12" s="483"/>
      <c r="F12" s="483"/>
      <c r="G12" s="483"/>
      <c r="H12" s="483"/>
      <c r="I12" s="483"/>
      <c r="J12" s="484"/>
      <c r="K12" s="485" t="s">
        <v>15</v>
      </c>
      <c r="L12" s="486"/>
      <c r="M12" s="486"/>
      <c r="N12" s="486"/>
      <c r="O12" s="486"/>
      <c r="P12" s="486"/>
      <c r="Q12" s="486"/>
      <c r="R12" s="486"/>
      <c r="S12" s="487"/>
    </row>
    <row r="13" spans="1:19" ht="40.5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3.75" customHeight="1" thickBot="1" x14ac:dyDescent="0.35">
      <c r="A14" s="18">
        <v>518</v>
      </c>
      <c r="B14" s="440" t="s">
        <v>314</v>
      </c>
      <c r="C14" s="440"/>
      <c r="D14" s="440"/>
      <c r="E14" s="20" t="s">
        <v>23</v>
      </c>
      <c r="F14" s="21" t="s">
        <v>313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313</v>
      </c>
      <c r="P14" s="46">
        <v>10</v>
      </c>
      <c r="Q14" s="46">
        <v>6.4</v>
      </c>
      <c r="R14" s="46">
        <v>17</v>
      </c>
      <c r="S14" s="46">
        <v>174</v>
      </c>
    </row>
    <row r="15" spans="1:19" ht="27.75" customHeight="1" thickBot="1" x14ac:dyDescent="0.4">
      <c r="A15" s="452" t="s">
        <v>14</v>
      </c>
      <c r="B15" s="453"/>
      <c r="C15" s="453"/>
      <c r="D15" s="454"/>
      <c r="E15" s="382">
        <f t="shared" ref="E15:J15" si="2">E13+E14</f>
        <v>230</v>
      </c>
      <c r="F15" s="223">
        <f t="shared" si="2"/>
        <v>65.92</v>
      </c>
      <c r="G15" s="173">
        <f t="shared" si="2"/>
        <v>14.190000000000001</v>
      </c>
      <c r="H15" s="173">
        <f t="shared" si="2"/>
        <v>10.43</v>
      </c>
      <c r="I15" s="173">
        <f t="shared" si="2"/>
        <v>31.05</v>
      </c>
      <c r="J15" s="173">
        <f t="shared" si="2"/>
        <v>219.5</v>
      </c>
      <c r="K15" s="455" t="s">
        <v>14</v>
      </c>
      <c r="L15" s="453"/>
      <c r="M15" s="454"/>
      <c r="N15" s="382">
        <f t="shared" ref="N15:S15" si="3">N13+N14</f>
        <v>230</v>
      </c>
      <c r="O15" s="223">
        <f t="shared" si="3"/>
        <v>65.92</v>
      </c>
      <c r="P15" s="173">
        <f t="shared" si="3"/>
        <v>14.190000000000001</v>
      </c>
      <c r="Q15" s="173">
        <f t="shared" si="3"/>
        <v>10.43</v>
      </c>
      <c r="R15" s="173">
        <f t="shared" si="3"/>
        <v>31.05</v>
      </c>
      <c r="S15" s="189">
        <f t="shared" si="3"/>
        <v>219.5</v>
      </c>
    </row>
    <row r="16" spans="1:19" ht="30" customHeight="1" thickBot="1" x14ac:dyDescent="0.3">
      <c r="A16" s="460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463" t="s">
        <v>16</v>
      </c>
      <c r="L16" s="464"/>
      <c r="M16" s="464"/>
      <c r="N16" s="464"/>
      <c r="O16" s="464"/>
      <c r="P16" s="464"/>
      <c r="Q16" s="464"/>
      <c r="R16" s="464"/>
      <c r="S16" s="465"/>
    </row>
    <row r="17" spans="1:23" ht="48" customHeight="1" x14ac:dyDescent="0.3">
      <c r="A17" s="148">
        <v>66</v>
      </c>
      <c r="B17" s="481" t="s">
        <v>163</v>
      </c>
      <c r="C17" s="481"/>
      <c r="D17" s="481"/>
      <c r="E17" s="149" t="s">
        <v>26</v>
      </c>
      <c r="F17" s="150" t="s">
        <v>261</v>
      </c>
      <c r="G17" s="151">
        <v>1.7</v>
      </c>
      <c r="H17" s="151">
        <v>5.3</v>
      </c>
      <c r="I17" s="151">
        <v>10.5</v>
      </c>
      <c r="J17" s="151">
        <v>96</v>
      </c>
      <c r="K17" s="481" t="s">
        <v>163</v>
      </c>
      <c r="L17" s="481"/>
      <c r="M17" s="481"/>
      <c r="N17" s="149" t="s">
        <v>26</v>
      </c>
      <c r="O17" s="150" t="s">
        <v>261</v>
      </c>
      <c r="P17" s="151">
        <v>1.7</v>
      </c>
      <c r="Q17" s="151">
        <v>5.3</v>
      </c>
      <c r="R17" s="151">
        <v>10.5</v>
      </c>
      <c r="S17" s="152">
        <v>96</v>
      </c>
    </row>
    <row r="18" spans="1:23" ht="55.5" customHeight="1" x14ac:dyDescent="0.3">
      <c r="A18" s="13">
        <v>134</v>
      </c>
      <c r="B18" s="445" t="s">
        <v>265</v>
      </c>
      <c r="C18" s="446"/>
      <c r="D18" s="447"/>
      <c r="E18" s="14" t="s">
        <v>38</v>
      </c>
      <c r="F18" s="15" t="s">
        <v>323</v>
      </c>
      <c r="G18" s="49">
        <v>3.61</v>
      </c>
      <c r="H18" s="49">
        <v>2.19</v>
      </c>
      <c r="I18" s="49">
        <v>38.79</v>
      </c>
      <c r="J18" s="49">
        <v>232.11</v>
      </c>
      <c r="K18" s="445" t="s">
        <v>265</v>
      </c>
      <c r="L18" s="446"/>
      <c r="M18" s="447"/>
      <c r="N18" s="14" t="s">
        <v>38</v>
      </c>
      <c r="O18" s="15" t="s">
        <v>323</v>
      </c>
      <c r="P18" s="49">
        <v>3.61</v>
      </c>
      <c r="Q18" s="49">
        <v>2.19</v>
      </c>
      <c r="R18" s="49">
        <v>38.79</v>
      </c>
      <c r="S18" s="49">
        <v>232.11</v>
      </c>
    </row>
    <row r="19" spans="1:23" ht="52.5" customHeight="1" x14ac:dyDescent="0.3">
      <c r="A19" s="8">
        <v>291</v>
      </c>
      <c r="B19" s="414" t="s">
        <v>51</v>
      </c>
      <c r="C19" s="414"/>
      <c r="D19" s="414"/>
      <c r="E19" s="9" t="s">
        <v>43</v>
      </c>
      <c r="F19" s="10" t="s">
        <v>319</v>
      </c>
      <c r="G19" s="19">
        <v>6.78</v>
      </c>
      <c r="H19" s="19">
        <v>0.82</v>
      </c>
      <c r="I19" s="19">
        <v>34.85</v>
      </c>
      <c r="J19" s="141">
        <v>173.88</v>
      </c>
      <c r="K19" s="414" t="s">
        <v>51</v>
      </c>
      <c r="L19" s="414"/>
      <c r="M19" s="414"/>
      <c r="N19" s="9" t="s">
        <v>43</v>
      </c>
      <c r="O19" s="10" t="s">
        <v>319</v>
      </c>
      <c r="P19" s="19">
        <v>6.78</v>
      </c>
      <c r="Q19" s="19">
        <v>0.82</v>
      </c>
      <c r="R19" s="19">
        <v>34.85</v>
      </c>
      <c r="S19" s="141">
        <v>173.88</v>
      </c>
    </row>
    <row r="20" spans="1:23" ht="48" customHeight="1" x14ac:dyDescent="0.3">
      <c r="A20" s="8">
        <v>405</v>
      </c>
      <c r="B20" s="414" t="s">
        <v>52</v>
      </c>
      <c r="C20" s="414"/>
      <c r="D20" s="414"/>
      <c r="E20" s="9" t="s">
        <v>26</v>
      </c>
      <c r="F20" s="10" t="s">
        <v>320</v>
      </c>
      <c r="G20" s="19">
        <v>9.0500000000000007</v>
      </c>
      <c r="H20" s="19">
        <v>16.73</v>
      </c>
      <c r="I20" s="19">
        <v>4.0999999999999996</v>
      </c>
      <c r="J20" s="141">
        <v>192</v>
      </c>
      <c r="K20" s="414" t="s">
        <v>52</v>
      </c>
      <c r="L20" s="414"/>
      <c r="M20" s="414"/>
      <c r="N20" s="9" t="s">
        <v>26</v>
      </c>
      <c r="O20" s="10" t="s">
        <v>320</v>
      </c>
      <c r="P20" s="19">
        <v>9.0500000000000007</v>
      </c>
      <c r="Q20" s="19">
        <v>16.73</v>
      </c>
      <c r="R20" s="19">
        <v>4.0999999999999996</v>
      </c>
      <c r="S20" s="141">
        <v>192</v>
      </c>
    </row>
    <row r="21" spans="1:23" ht="48.75" customHeight="1" x14ac:dyDescent="0.3">
      <c r="A21" s="13">
        <v>493</v>
      </c>
      <c r="B21" s="445" t="s">
        <v>29</v>
      </c>
      <c r="C21" s="446"/>
      <c r="D21" s="447"/>
      <c r="E21" s="14" t="s">
        <v>23</v>
      </c>
      <c r="F21" s="15" t="s">
        <v>44</v>
      </c>
      <c r="G21" s="22">
        <v>0.1</v>
      </c>
      <c r="H21" s="22">
        <v>0</v>
      </c>
      <c r="I21" s="22">
        <v>15</v>
      </c>
      <c r="J21" s="22">
        <v>60</v>
      </c>
      <c r="K21" s="445" t="s">
        <v>29</v>
      </c>
      <c r="L21" s="446"/>
      <c r="M21" s="447"/>
      <c r="N21" s="14" t="s">
        <v>23</v>
      </c>
      <c r="O21" s="15" t="s">
        <v>44</v>
      </c>
      <c r="P21" s="22">
        <v>0.1</v>
      </c>
      <c r="Q21" s="22">
        <v>0</v>
      </c>
      <c r="R21" s="22">
        <v>15</v>
      </c>
      <c r="S21" s="61">
        <v>60</v>
      </c>
    </row>
    <row r="22" spans="1:23" ht="46.5" customHeight="1" x14ac:dyDescent="0.3">
      <c r="A22" s="8">
        <v>108</v>
      </c>
      <c r="B22" s="415" t="s">
        <v>21</v>
      </c>
      <c r="C22" s="416"/>
      <c r="D22" s="417"/>
      <c r="E22" s="9" t="s">
        <v>48</v>
      </c>
      <c r="F22" s="10" t="s">
        <v>321</v>
      </c>
      <c r="G22" s="27">
        <v>2.88</v>
      </c>
      <c r="H22" s="27">
        <v>0.4</v>
      </c>
      <c r="I22" s="27">
        <v>24.6</v>
      </c>
      <c r="J22" s="142">
        <v>117.5</v>
      </c>
      <c r="K22" s="415" t="s">
        <v>21</v>
      </c>
      <c r="L22" s="416"/>
      <c r="M22" s="417"/>
      <c r="N22" s="9" t="s">
        <v>48</v>
      </c>
      <c r="O22" s="10" t="s">
        <v>321</v>
      </c>
      <c r="P22" s="27">
        <v>2.88</v>
      </c>
      <c r="Q22" s="27">
        <v>0.4</v>
      </c>
      <c r="R22" s="27">
        <v>24.6</v>
      </c>
      <c r="S22" s="142">
        <v>117.5</v>
      </c>
    </row>
    <row r="23" spans="1:23" ht="40.5" customHeight="1" x14ac:dyDescent="0.3">
      <c r="A23" s="8">
        <v>109</v>
      </c>
      <c r="B23" s="415" t="s">
        <v>53</v>
      </c>
      <c r="C23" s="416"/>
      <c r="D23" s="417"/>
      <c r="E23" s="9" t="s">
        <v>41</v>
      </c>
      <c r="F23" s="10" t="s">
        <v>322</v>
      </c>
      <c r="G23" s="24">
        <v>1.98</v>
      </c>
      <c r="H23" s="27">
        <v>0.36</v>
      </c>
      <c r="I23" s="27">
        <v>10.02</v>
      </c>
      <c r="J23" s="142">
        <v>52.2</v>
      </c>
      <c r="K23" s="415" t="s">
        <v>53</v>
      </c>
      <c r="L23" s="416"/>
      <c r="M23" s="417"/>
      <c r="N23" s="9" t="s">
        <v>41</v>
      </c>
      <c r="O23" s="10" t="s">
        <v>322</v>
      </c>
      <c r="P23" s="24">
        <v>1.98</v>
      </c>
      <c r="Q23" s="27">
        <v>0.36</v>
      </c>
      <c r="R23" s="27">
        <v>10.02</v>
      </c>
      <c r="S23" s="142">
        <v>52.2</v>
      </c>
    </row>
    <row r="24" spans="1:23" ht="18" customHeight="1" x14ac:dyDescent="0.3">
      <c r="A24" s="8"/>
      <c r="B24" s="415"/>
      <c r="C24" s="416"/>
      <c r="D24" s="417"/>
      <c r="E24" s="9"/>
      <c r="F24" s="10"/>
      <c r="G24" s="24"/>
      <c r="H24" s="27"/>
      <c r="I24" s="27"/>
      <c r="J24" s="27"/>
      <c r="K24" s="415"/>
      <c r="L24" s="416"/>
      <c r="M24" s="417"/>
      <c r="N24" s="9"/>
      <c r="O24" s="10"/>
      <c r="P24" s="24"/>
      <c r="Q24" s="27"/>
      <c r="R24" s="27"/>
      <c r="S24" s="142"/>
    </row>
    <row r="25" spans="1:23" ht="18" customHeight="1" x14ac:dyDescent="0.3">
      <c r="A25" s="8"/>
      <c r="B25" s="445"/>
      <c r="C25" s="446"/>
      <c r="D25" s="447"/>
      <c r="E25" s="14"/>
      <c r="F25" s="15"/>
      <c r="G25" s="39"/>
      <c r="H25" s="39"/>
      <c r="I25" s="39"/>
      <c r="J25" s="22"/>
      <c r="K25" s="445"/>
      <c r="L25" s="446"/>
      <c r="M25" s="447"/>
      <c r="N25" s="14"/>
      <c r="O25" s="15"/>
      <c r="P25" s="39"/>
      <c r="Q25" s="39"/>
      <c r="R25" s="39"/>
      <c r="S25" s="61"/>
    </row>
    <row r="26" spans="1:23" ht="15.75" customHeight="1" thickBot="1" x14ac:dyDescent="0.3">
      <c r="A26" s="168"/>
      <c r="B26" s="478"/>
      <c r="C26" s="479"/>
      <c r="D26" s="480"/>
      <c r="E26" s="169"/>
      <c r="F26" s="221"/>
      <c r="G26" s="170"/>
      <c r="H26" s="170"/>
      <c r="I26" s="170"/>
      <c r="J26" s="170"/>
      <c r="K26" s="478"/>
      <c r="L26" s="479"/>
      <c r="M26" s="480"/>
      <c r="N26" s="169"/>
      <c r="O26" s="169"/>
      <c r="P26" s="171"/>
      <c r="Q26" s="171"/>
      <c r="R26" s="171"/>
      <c r="S26" s="222"/>
    </row>
    <row r="27" spans="1:23" ht="38.25" customHeight="1" thickBot="1" x14ac:dyDescent="0.4">
      <c r="A27" s="452" t="s">
        <v>14</v>
      </c>
      <c r="B27" s="453"/>
      <c r="C27" s="453"/>
      <c r="D27" s="454"/>
      <c r="E27" s="312" t="s">
        <v>66</v>
      </c>
      <c r="F27" s="162">
        <f>SUM(F17+F18+F20+F21+F22+F23+F24+F19)</f>
        <v>134.57999999999998</v>
      </c>
      <c r="G27" s="173">
        <f>G17+G18+G19+G21+G22+G23+G24+G25+G26</f>
        <v>17.05</v>
      </c>
      <c r="H27" s="173">
        <f>H17+H18+H19+H21+H22+H23+H24+H25+H26</f>
        <v>9.07</v>
      </c>
      <c r="I27" s="173">
        <f>I17+I18+I19+I21+I22+I23+I24+I25+I26</f>
        <v>133.76000000000002</v>
      </c>
      <c r="J27" s="173">
        <f>J17+J18+J19+J21+J22+J23+J24+J25+J26</f>
        <v>731.69</v>
      </c>
      <c r="K27" s="455" t="s">
        <v>14</v>
      </c>
      <c r="L27" s="453"/>
      <c r="M27" s="454"/>
      <c r="N27" s="382">
        <v>810</v>
      </c>
      <c r="O27" s="188">
        <f>O17+O18+O19+O21+O22+O23+O24+O25+O26+O20</f>
        <v>134.58000000000001</v>
      </c>
      <c r="P27" s="175">
        <f>P17+P18+P19+P21+P22+P23+P24+P25+P26</f>
        <v>17.05</v>
      </c>
      <c r="Q27" s="175">
        <f>Q17+Q18+Q19+Q21+Q22+Q23+Q24+Q25+Q26</f>
        <v>9.07</v>
      </c>
      <c r="R27" s="175">
        <f>R17+R18+R19+R21+R22+R23+R24+R25+R26</f>
        <v>133.76000000000002</v>
      </c>
      <c r="S27" s="176">
        <f>S17+S18+S19+S21+S22+S23+S24+S25+S26</f>
        <v>731.69</v>
      </c>
      <c r="T27" s="55">
        <f>F15+F27</f>
        <v>200.5</v>
      </c>
      <c r="U27" s="65"/>
    </row>
    <row r="28" spans="1:23" ht="33" customHeight="1" thickBot="1" x14ac:dyDescent="0.3">
      <c r="A28" s="460" t="s">
        <v>17</v>
      </c>
      <c r="B28" s="461"/>
      <c r="C28" s="461"/>
      <c r="D28" s="461"/>
      <c r="E28" s="461"/>
      <c r="F28" s="461"/>
      <c r="G28" s="461"/>
      <c r="H28" s="461"/>
      <c r="I28" s="461"/>
      <c r="J28" s="462"/>
      <c r="K28" s="463" t="s">
        <v>17</v>
      </c>
      <c r="L28" s="464"/>
      <c r="M28" s="464"/>
      <c r="N28" s="464"/>
      <c r="O28" s="464"/>
      <c r="P28" s="464"/>
      <c r="Q28" s="464"/>
      <c r="R28" s="464"/>
      <c r="S28" s="465"/>
      <c r="T28" s="116">
        <f>O15+O27</f>
        <v>200.5</v>
      </c>
    </row>
    <row r="29" spans="1:23" ht="42" customHeight="1" x14ac:dyDescent="0.3">
      <c r="A29" s="165">
        <v>429</v>
      </c>
      <c r="B29" s="475" t="s">
        <v>27</v>
      </c>
      <c r="C29" s="476"/>
      <c r="D29" s="477"/>
      <c r="E29" s="154" t="s">
        <v>43</v>
      </c>
      <c r="F29" s="155" t="s">
        <v>165</v>
      </c>
      <c r="G29" s="166">
        <v>3.78</v>
      </c>
      <c r="H29" s="166">
        <v>7.92</v>
      </c>
      <c r="I29" s="166">
        <v>19.62</v>
      </c>
      <c r="J29" s="166">
        <v>165.6</v>
      </c>
      <c r="K29" s="475" t="s">
        <v>27</v>
      </c>
      <c r="L29" s="476"/>
      <c r="M29" s="477"/>
      <c r="N29" s="154" t="s">
        <v>43</v>
      </c>
      <c r="O29" s="155" t="s">
        <v>165</v>
      </c>
      <c r="P29" s="166">
        <v>3.78</v>
      </c>
      <c r="Q29" s="166">
        <v>7.92</v>
      </c>
      <c r="R29" s="166">
        <v>19.62</v>
      </c>
      <c r="S29" s="167">
        <v>165.6</v>
      </c>
    </row>
    <row r="30" spans="1:23" ht="48.75" customHeight="1" x14ac:dyDescent="0.3">
      <c r="A30" s="18">
        <v>412</v>
      </c>
      <c r="B30" s="440" t="s">
        <v>28</v>
      </c>
      <c r="C30" s="440"/>
      <c r="D30" s="440"/>
      <c r="E30" s="20" t="s">
        <v>26</v>
      </c>
      <c r="F30" s="21" t="s">
        <v>295</v>
      </c>
      <c r="G30" s="46">
        <v>12.24</v>
      </c>
      <c r="H30" s="46">
        <v>10.71</v>
      </c>
      <c r="I30" s="46">
        <v>9.2899999999999991</v>
      </c>
      <c r="J30" s="177">
        <v>188.57</v>
      </c>
      <c r="K30" s="440" t="s">
        <v>28</v>
      </c>
      <c r="L30" s="440"/>
      <c r="M30" s="440"/>
      <c r="N30" s="20" t="s">
        <v>26</v>
      </c>
      <c r="O30" s="21" t="s">
        <v>295</v>
      </c>
      <c r="P30" s="46">
        <v>12.24</v>
      </c>
      <c r="Q30" s="46">
        <v>10.71</v>
      </c>
      <c r="R30" s="46">
        <v>9.2899999999999991</v>
      </c>
      <c r="S30" s="177">
        <v>188.57</v>
      </c>
      <c r="T30" s="451"/>
      <c r="U30" s="451"/>
      <c r="V30" s="66"/>
      <c r="W30" s="66"/>
    </row>
    <row r="31" spans="1:23" ht="45.75" customHeight="1" x14ac:dyDescent="0.3">
      <c r="A31" s="13">
        <v>493</v>
      </c>
      <c r="B31" s="445" t="s">
        <v>29</v>
      </c>
      <c r="C31" s="446"/>
      <c r="D31" s="447"/>
      <c r="E31" s="14" t="s">
        <v>23</v>
      </c>
      <c r="F31" s="15" t="s">
        <v>44</v>
      </c>
      <c r="G31" s="22">
        <v>0.1</v>
      </c>
      <c r="H31" s="22">
        <v>0</v>
      </c>
      <c r="I31" s="22">
        <v>15</v>
      </c>
      <c r="J31" s="22">
        <v>60</v>
      </c>
      <c r="K31" s="445" t="s">
        <v>29</v>
      </c>
      <c r="L31" s="446"/>
      <c r="M31" s="447"/>
      <c r="N31" s="14" t="s">
        <v>23</v>
      </c>
      <c r="O31" s="15" t="s">
        <v>44</v>
      </c>
      <c r="P31" s="22">
        <v>0.1</v>
      </c>
      <c r="Q31" s="22">
        <v>0</v>
      </c>
      <c r="R31" s="22">
        <v>15</v>
      </c>
      <c r="S31" s="61">
        <v>60</v>
      </c>
      <c r="T31" s="67"/>
      <c r="U31" s="66"/>
    </row>
    <row r="32" spans="1:23" ht="44.25" customHeight="1" x14ac:dyDescent="0.3">
      <c r="A32" s="8">
        <v>108</v>
      </c>
      <c r="B32" s="415" t="s">
        <v>21</v>
      </c>
      <c r="C32" s="416"/>
      <c r="D32" s="417"/>
      <c r="E32" s="9" t="s">
        <v>48</v>
      </c>
      <c r="F32" s="10" t="s">
        <v>145</v>
      </c>
      <c r="G32" s="27">
        <v>3.8</v>
      </c>
      <c r="H32" s="27">
        <v>0.4</v>
      </c>
      <c r="I32" s="27">
        <v>24.6</v>
      </c>
      <c r="J32" s="27">
        <v>117.5</v>
      </c>
      <c r="K32" s="415" t="s">
        <v>21</v>
      </c>
      <c r="L32" s="416"/>
      <c r="M32" s="417"/>
      <c r="N32" s="9" t="s">
        <v>48</v>
      </c>
      <c r="O32" s="10" t="s">
        <v>145</v>
      </c>
      <c r="P32" s="27">
        <v>3.8</v>
      </c>
      <c r="Q32" s="27">
        <v>0.4</v>
      </c>
      <c r="R32" s="27">
        <v>24.6</v>
      </c>
      <c r="S32" s="142">
        <v>117.5</v>
      </c>
    </row>
    <row r="33" spans="1:19" ht="42.75" customHeight="1" x14ac:dyDescent="0.3">
      <c r="A33" s="8">
        <v>109</v>
      </c>
      <c r="B33" s="415" t="s">
        <v>53</v>
      </c>
      <c r="C33" s="416"/>
      <c r="D33" s="417"/>
      <c r="E33" s="9" t="s">
        <v>41</v>
      </c>
      <c r="F33" s="10" t="s">
        <v>148</v>
      </c>
      <c r="G33" s="24">
        <v>1.98</v>
      </c>
      <c r="H33" s="27">
        <v>0.36</v>
      </c>
      <c r="I33" s="27">
        <v>10.02</v>
      </c>
      <c r="J33" s="27">
        <v>52.2</v>
      </c>
      <c r="K33" s="415" t="s">
        <v>53</v>
      </c>
      <c r="L33" s="416"/>
      <c r="M33" s="417"/>
      <c r="N33" s="9" t="s">
        <v>41</v>
      </c>
      <c r="O33" s="10" t="s">
        <v>148</v>
      </c>
      <c r="P33" s="24">
        <v>1.98</v>
      </c>
      <c r="Q33" s="27">
        <v>0.36</v>
      </c>
      <c r="R33" s="27">
        <v>10.02</v>
      </c>
      <c r="S33" s="142">
        <v>52.2</v>
      </c>
    </row>
    <row r="34" spans="1:19" ht="39" customHeight="1" thickBot="1" x14ac:dyDescent="0.35">
      <c r="A34" s="156"/>
      <c r="B34" s="472"/>
      <c r="C34" s="473"/>
      <c r="D34" s="474"/>
      <c r="E34" s="157"/>
      <c r="F34" s="158"/>
      <c r="G34" s="159"/>
      <c r="H34" s="159"/>
      <c r="I34" s="159"/>
      <c r="J34" s="159"/>
      <c r="K34" s="472"/>
      <c r="L34" s="473"/>
      <c r="M34" s="474"/>
      <c r="N34" s="157"/>
      <c r="O34" s="158"/>
      <c r="P34" s="159"/>
      <c r="Q34" s="159"/>
      <c r="R34" s="159"/>
      <c r="S34" s="160"/>
    </row>
    <row r="35" spans="1:19" ht="30.75" customHeight="1" thickBot="1" x14ac:dyDescent="0.4">
      <c r="A35" s="452" t="s">
        <v>14</v>
      </c>
      <c r="B35" s="453"/>
      <c r="C35" s="453"/>
      <c r="D35" s="454"/>
      <c r="E35" s="382">
        <f t="shared" ref="E35:J35" si="4">E29+E30+E31+E32+E33+E34</f>
        <v>560</v>
      </c>
      <c r="F35" s="161">
        <f t="shared" si="4"/>
        <v>39.820000000000007</v>
      </c>
      <c r="G35" s="175">
        <f t="shared" si="4"/>
        <v>21.900000000000002</v>
      </c>
      <c r="H35" s="175">
        <f t="shared" si="4"/>
        <v>19.39</v>
      </c>
      <c r="I35" s="175">
        <f t="shared" si="4"/>
        <v>78.529999999999987</v>
      </c>
      <c r="J35" s="175">
        <f t="shared" si="4"/>
        <v>583.87</v>
      </c>
      <c r="K35" s="455" t="s">
        <v>14</v>
      </c>
      <c r="L35" s="453"/>
      <c r="M35" s="454"/>
      <c r="N35" s="382">
        <f t="shared" ref="N35:S35" si="5">N29+N30+N31+N32+N33+N34</f>
        <v>560</v>
      </c>
      <c r="O35" s="161">
        <f t="shared" si="5"/>
        <v>39.820000000000007</v>
      </c>
      <c r="P35" s="173">
        <f t="shared" si="5"/>
        <v>21.900000000000002</v>
      </c>
      <c r="Q35" s="173">
        <f t="shared" si="5"/>
        <v>19.39</v>
      </c>
      <c r="R35" s="173">
        <f t="shared" si="5"/>
        <v>78.529999999999987</v>
      </c>
      <c r="S35" s="189">
        <f t="shared" si="5"/>
        <v>583.87</v>
      </c>
    </row>
    <row r="36" spans="1:19" ht="36" customHeight="1" thickBot="1" x14ac:dyDescent="0.3">
      <c r="A36" s="460" t="s">
        <v>18</v>
      </c>
      <c r="B36" s="461"/>
      <c r="C36" s="461"/>
      <c r="D36" s="461"/>
      <c r="E36" s="461"/>
      <c r="F36" s="461"/>
      <c r="G36" s="461"/>
      <c r="H36" s="461"/>
      <c r="I36" s="461"/>
      <c r="J36" s="462"/>
      <c r="K36" s="463" t="s">
        <v>18</v>
      </c>
      <c r="L36" s="464"/>
      <c r="M36" s="464"/>
      <c r="N36" s="464"/>
      <c r="O36" s="464"/>
      <c r="P36" s="464"/>
      <c r="Q36" s="464"/>
      <c r="R36" s="464"/>
      <c r="S36" s="465"/>
    </row>
    <row r="37" spans="1:19" ht="35.25" customHeight="1" x14ac:dyDescent="0.3">
      <c r="A37" s="165">
        <v>515</v>
      </c>
      <c r="B37" s="466" t="s">
        <v>70</v>
      </c>
      <c r="C37" s="467"/>
      <c r="D37" s="468"/>
      <c r="E37" s="149" t="s">
        <v>23</v>
      </c>
      <c r="F37" s="190">
        <v>22</v>
      </c>
      <c r="G37" s="151">
        <v>5.22</v>
      </c>
      <c r="H37" s="151">
        <v>4.5</v>
      </c>
      <c r="I37" s="151">
        <v>8.64</v>
      </c>
      <c r="J37" s="370">
        <v>95.4</v>
      </c>
      <c r="K37" s="466" t="s">
        <v>70</v>
      </c>
      <c r="L37" s="467"/>
      <c r="M37" s="468"/>
      <c r="N37" s="149" t="s">
        <v>23</v>
      </c>
      <c r="O37" s="190">
        <v>22</v>
      </c>
      <c r="P37" s="151">
        <v>5.22</v>
      </c>
      <c r="Q37" s="151">
        <v>4.5</v>
      </c>
      <c r="R37" s="151">
        <v>8.64</v>
      </c>
      <c r="S37" s="371">
        <v>95.4</v>
      </c>
    </row>
    <row r="38" spans="1:19" ht="33.75" customHeight="1" x14ac:dyDescent="0.3">
      <c r="A38" s="184">
        <v>549</v>
      </c>
      <c r="B38" s="445" t="s">
        <v>67</v>
      </c>
      <c r="C38" s="446"/>
      <c r="D38" s="447"/>
      <c r="E38" s="14" t="s">
        <v>26</v>
      </c>
      <c r="F38" s="15" t="s">
        <v>324</v>
      </c>
      <c r="G38" s="22">
        <v>10.199999999999999</v>
      </c>
      <c r="H38" s="22">
        <v>10.8</v>
      </c>
      <c r="I38" s="22">
        <v>30.2</v>
      </c>
      <c r="J38" s="22">
        <v>259</v>
      </c>
      <c r="K38" s="445" t="s">
        <v>67</v>
      </c>
      <c r="L38" s="446"/>
      <c r="M38" s="447"/>
      <c r="N38" s="14" t="s">
        <v>26</v>
      </c>
      <c r="O38" s="15" t="s">
        <v>324</v>
      </c>
      <c r="P38" s="22">
        <v>10.199999999999999</v>
      </c>
      <c r="Q38" s="22">
        <v>10.8</v>
      </c>
      <c r="R38" s="22">
        <v>30.2</v>
      </c>
      <c r="S38" s="61">
        <v>259</v>
      </c>
    </row>
    <row r="39" spans="1:19" ht="26.25" customHeight="1" thickBot="1" x14ac:dyDescent="0.35">
      <c r="A39" s="268"/>
      <c r="B39" s="469"/>
      <c r="C39" s="470"/>
      <c r="D39" s="471"/>
      <c r="E39" s="194"/>
      <c r="F39" s="195"/>
      <c r="G39" s="321"/>
      <c r="H39" s="321"/>
      <c r="I39" s="321"/>
      <c r="J39" s="321"/>
      <c r="K39" s="469"/>
      <c r="L39" s="470"/>
      <c r="M39" s="471"/>
      <c r="N39" s="194"/>
      <c r="O39" s="195"/>
      <c r="P39" s="321"/>
      <c r="Q39" s="321"/>
      <c r="R39" s="321"/>
      <c r="S39" s="322"/>
    </row>
    <row r="40" spans="1:19" ht="27.75" customHeight="1" thickBot="1" x14ac:dyDescent="0.4">
      <c r="A40" s="452" t="s">
        <v>14</v>
      </c>
      <c r="B40" s="453"/>
      <c r="C40" s="453"/>
      <c r="D40" s="454"/>
      <c r="E40" s="312">
        <f>E37+E39+E38</f>
        <v>300</v>
      </c>
      <c r="F40" s="162">
        <f>F37+F38+F39</f>
        <v>31.11</v>
      </c>
      <c r="G40" s="163">
        <f>G37+G39</f>
        <v>5.22</v>
      </c>
      <c r="H40" s="163">
        <f>H37+H39</f>
        <v>4.5</v>
      </c>
      <c r="I40" s="163">
        <f>I37+I39</f>
        <v>8.64</v>
      </c>
      <c r="J40" s="163">
        <f>J37+J39</f>
        <v>95.4</v>
      </c>
      <c r="K40" s="455" t="s">
        <v>14</v>
      </c>
      <c r="L40" s="453"/>
      <c r="M40" s="454"/>
      <c r="N40" s="382">
        <f t="shared" ref="N40:S40" si="6">N37+N39</f>
        <v>200</v>
      </c>
      <c r="O40" s="162">
        <f>O37+O38+O39</f>
        <v>31.11</v>
      </c>
      <c r="P40" s="173">
        <f t="shared" si="6"/>
        <v>5.22</v>
      </c>
      <c r="Q40" s="173">
        <f t="shared" si="6"/>
        <v>4.5</v>
      </c>
      <c r="R40" s="173">
        <f t="shared" si="6"/>
        <v>8.64</v>
      </c>
      <c r="S40" s="189">
        <f t="shared" si="6"/>
        <v>95.4</v>
      </c>
    </row>
    <row r="41" spans="1:19" ht="24" thickBot="1" x14ac:dyDescent="0.4">
      <c r="A41" s="456" t="s">
        <v>14</v>
      </c>
      <c r="B41" s="457"/>
      <c r="C41" s="457"/>
      <c r="D41" s="458"/>
      <c r="E41" s="226">
        <f>E11+E15+E27+E35+E40</f>
        <v>2200</v>
      </c>
      <c r="F41" s="227">
        <f>F11+F15+F27+F35+F40</f>
        <v>300.97000000000003</v>
      </c>
      <c r="G41" s="228"/>
      <c r="H41" s="228"/>
      <c r="I41" s="228"/>
      <c r="J41" s="228"/>
      <c r="K41" s="459" t="s">
        <v>14</v>
      </c>
      <c r="L41" s="457"/>
      <c r="M41" s="458"/>
      <c r="N41" s="226">
        <f>N11+N15+N27+N35+N40</f>
        <v>2210</v>
      </c>
      <c r="O41" s="227">
        <f>O11+O15+O27+O35+O40</f>
        <v>300.97000000000003</v>
      </c>
      <c r="P41" s="228"/>
      <c r="Q41" s="228"/>
      <c r="R41" s="228"/>
      <c r="S41" s="229"/>
    </row>
    <row r="42" spans="1:19" ht="34.5" customHeight="1" x14ac:dyDescent="0.3">
      <c r="F42" s="37" t="s">
        <v>30</v>
      </c>
      <c r="G42" s="37"/>
      <c r="H42" s="37"/>
      <c r="I42" s="37"/>
      <c r="J42" s="38"/>
      <c r="K42" s="1"/>
    </row>
  </sheetData>
  <mergeCells count="82">
    <mergeCell ref="B20:D20"/>
    <mergeCell ref="K20:M20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B26:D26"/>
    <mergeCell ref="K26:M26"/>
    <mergeCell ref="A27:D27"/>
    <mergeCell ref="K27:M27"/>
    <mergeCell ref="A28:J28"/>
    <mergeCell ref="K28:S28"/>
    <mergeCell ref="B29:D29"/>
    <mergeCell ref="K29:M29"/>
    <mergeCell ref="A35:D35"/>
    <mergeCell ref="K35:M35"/>
    <mergeCell ref="K34:M34"/>
    <mergeCell ref="B30:D30"/>
    <mergeCell ref="K30:M30"/>
    <mergeCell ref="B31:D31"/>
    <mergeCell ref="K31:M31"/>
    <mergeCell ref="B32:D32"/>
    <mergeCell ref="K32:M32"/>
    <mergeCell ref="T30:U30"/>
    <mergeCell ref="A40:D40"/>
    <mergeCell ref="K40:M40"/>
    <mergeCell ref="A41:D41"/>
    <mergeCell ref="K41:M41"/>
    <mergeCell ref="A36:J36"/>
    <mergeCell ref="K36:S36"/>
    <mergeCell ref="B37:D37"/>
    <mergeCell ref="K37:M37"/>
    <mergeCell ref="B39:D39"/>
    <mergeCell ref="K39:M39"/>
    <mergeCell ref="B38:D38"/>
    <mergeCell ref="K38:M38"/>
    <mergeCell ref="B33:D33"/>
    <mergeCell ref="K33:M33"/>
    <mergeCell ref="B34:D34"/>
  </mergeCells>
  <pageMargins left="0" right="0" top="0" bottom="0" header="0.31496062992125984" footer="0.31496062992125984"/>
  <pageSetup paperSize="9" scale="4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3" workbookViewId="0">
      <selection activeCell="A13" sqref="A13:S13"/>
    </sheetView>
  </sheetViews>
  <sheetFormatPr defaultRowHeight="15" x14ac:dyDescent="0.25"/>
  <cols>
    <col min="4" max="4" width="13.85546875" customWidth="1"/>
    <col min="5" max="5" width="9.140625" customWidth="1"/>
    <col min="6" max="6" width="14.5703125" customWidth="1"/>
    <col min="10" max="10" width="10.5703125" customWidth="1"/>
    <col min="13" max="13" width="15.7109375" customWidth="1"/>
    <col min="15" max="15" width="11.85546875" customWidth="1"/>
    <col min="19" max="19" width="12.1406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12"/>
      <c r="M2" s="112"/>
      <c r="N2" s="112"/>
      <c r="O2" s="113"/>
      <c r="P2" s="253" t="s">
        <v>186</v>
      </c>
      <c r="Q2" s="253"/>
      <c r="R2" s="253"/>
      <c r="S2" s="254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280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492"/>
      <c r="D6" s="493"/>
      <c r="E6" s="373" t="s">
        <v>6</v>
      </c>
      <c r="F6" s="376" t="s">
        <v>7</v>
      </c>
      <c r="G6" s="376" t="s">
        <v>8</v>
      </c>
      <c r="H6" s="376" t="s">
        <v>9</v>
      </c>
      <c r="I6" s="376" t="s">
        <v>10</v>
      </c>
      <c r="J6" s="374" t="s">
        <v>11</v>
      </c>
      <c r="K6" s="491" t="s">
        <v>149</v>
      </c>
      <c r="L6" s="492"/>
      <c r="M6" s="493"/>
      <c r="N6" s="373" t="s">
        <v>6</v>
      </c>
      <c r="O6" s="376" t="s">
        <v>7</v>
      </c>
      <c r="P6" s="376" t="s">
        <v>8</v>
      </c>
      <c r="Q6" s="376" t="s">
        <v>9</v>
      </c>
      <c r="R6" s="376" t="s">
        <v>10</v>
      </c>
      <c r="S6" s="218" t="s">
        <v>11</v>
      </c>
    </row>
    <row r="7" spans="1:19" ht="19.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48.75" customHeight="1" x14ac:dyDescent="0.3">
      <c r="A8" s="165" t="s">
        <v>55</v>
      </c>
      <c r="B8" s="475" t="s">
        <v>171</v>
      </c>
      <c r="C8" s="476"/>
      <c r="D8" s="477"/>
      <c r="E8" s="154" t="s">
        <v>43</v>
      </c>
      <c r="F8" s="155" t="s">
        <v>183</v>
      </c>
      <c r="G8" s="166">
        <v>15.21</v>
      </c>
      <c r="H8" s="166">
        <v>20.46</v>
      </c>
      <c r="I8" s="166">
        <v>33.46</v>
      </c>
      <c r="J8" s="167">
        <v>392.55</v>
      </c>
      <c r="K8" s="475" t="s">
        <v>171</v>
      </c>
      <c r="L8" s="476"/>
      <c r="M8" s="477"/>
      <c r="N8" s="154" t="s">
        <v>43</v>
      </c>
      <c r="O8" s="155" t="s">
        <v>183</v>
      </c>
      <c r="P8" s="166">
        <v>15.21</v>
      </c>
      <c r="Q8" s="166">
        <v>20.46</v>
      </c>
      <c r="R8" s="166">
        <v>33.46</v>
      </c>
      <c r="S8" s="167">
        <v>392.55</v>
      </c>
    </row>
    <row r="9" spans="1:19" ht="27" customHeight="1" x14ac:dyDescent="0.3">
      <c r="A9" s="8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61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1.5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5.25" customHeight="1" thickBot="1" x14ac:dyDescent="0.4">
      <c r="A11" s="452" t="s">
        <v>14</v>
      </c>
      <c r="B11" s="453"/>
      <c r="C11" s="453"/>
      <c r="D11" s="454"/>
      <c r="E11" s="375">
        <f t="shared" ref="E11:J11" si="0">E8+E9+E10</f>
        <v>410</v>
      </c>
      <c r="F11" s="375">
        <f t="shared" si="0"/>
        <v>59.15</v>
      </c>
      <c r="G11" s="173">
        <f t="shared" si="0"/>
        <v>17.29</v>
      </c>
      <c r="H11" s="173">
        <f t="shared" si="0"/>
        <v>20.82</v>
      </c>
      <c r="I11" s="173">
        <f t="shared" si="0"/>
        <v>58.480000000000004</v>
      </c>
      <c r="J11" s="173">
        <f t="shared" si="0"/>
        <v>504.75</v>
      </c>
      <c r="K11" s="455" t="s">
        <v>14</v>
      </c>
      <c r="L11" s="453"/>
      <c r="M11" s="454"/>
      <c r="N11" s="375">
        <f t="shared" ref="N11:S11" si="1">N8+N9+N10</f>
        <v>410</v>
      </c>
      <c r="O11" s="375">
        <f t="shared" si="1"/>
        <v>59.15</v>
      </c>
      <c r="P11" s="224">
        <f t="shared" si="1"/>
        <v>17.29</v>
      </c>
      <c r="Q11" s="224">
        <f t="shared" si="1"/>
        <v>20.82</v>
      </c>
      <c r="R11" s="224">
        <f t="shared" si="1"/>
        <v>58.480000000000004</v>
      </c>
      <c r="S11" s="225">
        <f t="shared" si="1"/>
        <v>504.75</v>
      </c>
    </row>
    <row r="12" spans="1:19" ht="24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463" t="s">
        <v>15</v>
      </c>
      <c r="L12" s="464"/>
      <c r="M12" s="464"/>
      <c r="N12" s="464"/>
      <c r="O12" s="464"/>
      <c r="P12" s="464"/>
      <c r="Q12" s="464"/>
      <c r="R12" s="464"/>
      <c r="S12" s="566"/>
    </row>
    <row r="13" spans="1:19" ht="35.25" customHeight="1" x14ac:dyDescent="0.3">
      <c r="A13" s="165" t="s">
        <v>139</v>
      </c>
      <c r="B13" s="475" t="s">
        <v>140</v>
      </c>
      <c r="C13" s="476"/>
      <c r="D13" s="477"/>
      <c r="E13" s="154" t="s">
        <v>41</v>
      </c>
      <c r="F13" s="155" t="s">
        <v>173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75" t="s">
        <v>140</v>
      </c>
      <c r="L13" s="476"/>
      <c r="M13" s="477"/>
      <c r="N13" s="154" t="s">
        <v>41</v>
      </c>
      <c r="O13" s="155" t="s">
        <v>173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25" customHeight="1" thickBot="1" x14ac:dyDescent="0.35">
      <c r="A14" s="156">
        <v>503</v>
      </c>
      <c r="B14" s="587" t="s">
        <v>86</v>
      </c>
      <c r="C14" s="587"/>
      <c r="D14" s="587"/>
      <c r="E14" s="157" t="s">
        <v>23</v>
      </c>
      <c r="F14" s="158" t="s">
        <v>275</v>
      </c>
      <c r="G14" s="159">
        <v>0.1</v>
      </c>
      <c r="H14" s="159">
        <v>0</v>
      </c>
      <c r="I14" s="159">
        <v>15</v>
      </c>
      <c r="J14" s="160">
        <v>60</v>
      </c>
      <c r="K14" s="587" t="s">
        <v>86</v>
      </c>
      <c r="L14" s="587"/>
      <c r="M14" s="587"/>
      <c r="N14" s="157" t="s">
        <v>23</v>
      </c>
      <c r="O14" s="158" t="s">
        <v>275</v>
      </c>
      <c r="P14" s="159">
        <v>0.1</v>
      </c>
      <c r="Q14" s="159">
        <v>0</v>
      </c>
      <c r="R14" s="159">
        <v>15</v>
      </c>
      <c r="S14" s="160">
        <v>60</v>
      </c>
    </row>
    <row r="15" spans="1:19" ht="27.75" customHeight="1" thickBot="1" x14ac:dyDescent="0.4">
      <c r="A15" s="452" t="s">
        <v>14</v>
      </c>
      <c r="B15" s="453"/>
      <c r="C15" s="453"/>
      <c r="D15" s="454"/>
      <c r="E15" s="307">
        <f t="shared" ref="E15:J15" si="2">E13+E14</f>
        <v>230</v>
      </c>
      <c r="F15" s="223">
        <f t="shared" si="2"/>
        <v>34.380000000000003</v>
      </c>
      <c r="G15" s="173">
        <f t="shared" si="2"/>
        <v>4.29</v>
      </c>
      <c r="H15" s="173">
        <f t="shared" si="2"/>
        <v>4.03</v>
      </c>
      <c r="I15" s="173">
        <f t="shared" si="2"/>
        <v>29.05</v>
      </c>
      <c r="J15" s="173">
        <f t="shared" si="2"/>
        <v>105.5</v>
      </c>
      <c r="K15" s="455" t="s">
        <v>14</v>
      </c>
      <c r="L15" s="453"/>
      <c r="M15" s="454"/>
      <c r="N15" s="307">
        <f t="shared" ref="N15:S15" si="3">N13+N14</f>
        <v>230</v>
      </c>
      <c r="O15" s="223">
        <f t="shared" si="3"/>
        <v>34.380000000000003</v>
      </c>
      <c r="P15" s="173">
        <f t="shared" si="3"/>
        <v>4.29</v>
      </c>
      <c r="Q15" s="173">
        <f t="shared" si="3"/>
        <v>4.03</v>
      </c>
      <c r="R15" s="173">
        <f t="shared" si="3"/>
        <v>29.05</v>
      </c>
      <c r="S15" s="189">
        <f t="shared" si="3"/>
        <v>105.5</v>
      </c>
    </row>
    <row r="16" spans="1:19" ht="37.5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463" t="s">
        <v>16</v>
      </c>
      <c r="L16" s="464"/>
      <c r="M16" s="464"/>
      <c r="N16" s="464"/>
      <c r="O16" s="464"/>
      <c r="P16" s="464"/>
      <c r="Q16" s="464"/>
      <c r="R16" s="464"/>
      <c r="S16" s="566"/>
    </row>
    <row r="17" spans="1:21" ht="57" customHeight="1" x14ac:dyDescent="0.3">
      <c r="A17" s="148">
        <v>106</v>
      </c>
      <c r="B17" s="481" t="s">
        <v>180</v>
      </c>
      <c r="C17" s="481"/>
      <c r="D17" s="481"/>
      <c r="E17" s="149" t="s">
        <v>26</v>
      </c>
      <c r="F17" s="150" t="s">
        <v>281</v>
      </c>
      <c r="G17" s="151">
        <v>1.1000000000000001</v>
      </c>
      <c r="H17" s="151">
        <v>10.1</v>
      </c>
      <c r="I17" s="151">
        <v>10.6</v>
      </c>
      <c r="J17" s="151">
        <v>138</v>
      </c>
      <c r="K17" s="481" t="s">
        <v>180</v>
      </c>
      <c r="L17" s="481"/>
      <c r="M17" s="481"/>
      <c r="N17" s="149" t="s">
        <v>26</v>
      </c>
      <c r="O17" s="150" t="s">
        <v>281</v>
      </c>
      <c r="P17" s="151">
        <v>1.1000000000000001</v>
      </c>
      <c r="Q17" s="151">
        <v>10.1</v>
      </c>
      <c r="R17" s="151">
        <v>10.6</v>
      </c>
      <c r="S17" s="152">
        <v>138</v>
      </c>
    </row>
    <row r="18" spans="1:21" ht="58.5" customHeight="1" x14ac:dyDescent="0.3">
      <c r="A18" s="8">
        <v>147</v>
      </c>
      <c r="B18" s="444" t="s">
        <v>181</v>
      </c>
      <c r="C18" s="444"/>
      <c r="D18" s="444"/>
      <c r="E18" s="14" t="s">
        <v>38</v>
      </c>
      <c r="F18" s="15" t="s">
        <v>278</v>
      </c>
      <c r="G18" s="49">
        <v>7.32</v>
      </c>
      <c r="H18" s="49">
        <v>2.76</v>
      </c>
      <c r="I18" s="49">
        <v>47.82</v>
      </c>
      <c r="J18" s="49">
        <v>200.9</v>
      </c>
      <c r="K18" s="444" t="s">
        <v>181</v>
      </c>
      <c r="L18" s="444"/>
      <c r="M18" s="444"/>
      <c r="N18" s="14" t="s">
        <v>38</v>
      </c>
      <c r="O18" s="15" t="s">
        <v>278</v>
      </c>
      <c r="P18" s="49">
        <v>7.32</v>
      </c>
      <c r="Q18" s="49">
        <v>2.76</v>
      </c>
      <c r="R18" s="49">
        <v>47.82</v>
      </c>
      <c r="S18" s="140">
        <v>200.9</v>
      </c>
    </row>
    <row r="19" spans="1:21" ht="52.5" customHeight="1" x14ac:dyDescent="0.3">
      <c r="A19" s="8">
        <v>370</v>
      </c>
      <c r="B19" s="414" t="s">
        <v>277</v>
      </c>
      <c r="C19" s="414"/>
      <c r="D19" s="414"/>
      <c r="E19" s="9" t="s">
        <v>43</v>
      </c>
      <c r="F19" s="10" t="s">
        <v>198</v>
      </c>
      <c r="G19" s="19">
        <v>13.61</v>
      </c>
      <c r="H19" s="19">
        <v>17.88</v>
      </c>
      <c r="I19" s="19">
        <v>26.04</v>
      </c>
      <c r="J19" s="19">
        <v>316.8</v>
      </c>
      <c r="K19" s="414" t="s">
        <v>277</v>
      </c>
      <c r="L19" s="414"/>
      <c r="M19" s="414"/>
      <c r="N19" s="9" t="s">
        <v>43</v>
      </c>
      <c r="O19" s="10" t="s">
        <v>198</v>
      </c>
      <c r="P19" s="19">
        <v>13.61</v>
      </c>
      <c r="Q19" s="19">
        <v>17.88</v>
      </c>
      <c r="R19" s="19">
        <v>26.04</v>
      </c>
      <c r="S19" s="141">
        <v>316.8</v>
      </c>
    </row>
    <row r="20" spans="1:21" ht="48.75" customHeight="1" x14ac:dyDescent="0.3">
      <c r="A20" s="8">
        <v>508</v>
      </c>
      <c r="B20" s="414" t="s">
        <v>279</v>
      </c>
      <c r="C20" s="414"/>
      <c r="D20" s="414"/>
      <c r="E20" s="9" t="s">
        <v>23</v>
      </c>
      <c r="F20" s="10" t="s">
        <v>89</v>
      </c>
      <c r="G20" s="19">
        <v>0.5</v>
      </c>
      <c r="H20" s="19">
        <v>0</v>
      </c>
      <c r="I20" s="19">
        <v>27</v>
      </c>
      <c r="J20" s="19">
        <v>110</v>
      </c>
      <c r="K20" s="414" t="s">
        <v>279</v>
      </c>
      <c r="L20" s="414"/>
      <c r="M20" s="414"/>
      <c r="N20" s="9" t="s">
        <v>23</v>
      </c>
      <c r="O20" s="10" t="s">
        <v>89</v>
      </c>
      <c r="P20" s="19">
        <v>0.5</v>
      </c>
      <c r="Q20" s="19">
        <v>0</v>
      </c>
      <c r="R20" s="19">
        <v>27</v>
      </c>
      <c r="S20" s="141">
        <v>110</v>
      </c>
    </row>
    <row r="21" spans="1:21" ht="43.5" customHeight="1" x14ac:dyDescent="0.3">
      <c r="A21" s="8">
        <v>108</v>
      </c>
      <c r="B21" s="414" t="s">
        <v>21</v>
      </c>
      <c r="C21" s="414"/>
      <c r="D21" s="414"/>
      <c r="E21" s="9" t="s">
        <v>48</v>
      </c>
      <c r="F21" s="10" t="s">
        <v>195</v>
      </c>
      <c r="G21" s="27">
        <v>3.8</v>
      </c>
      <c r="H21" s="27">
        <v>0.4</v>
      </c>
      <c r="I21" s="27">
        <v>24.6</v>
      </c>
      <c r="J21" s="27">
        <v>117.5</v>
      </c>
      <c r="K21" s="414" t="s">
        <v>21</v>
      </c>
      <c r="L21" s="414"/>
      <c r="M21" s="414"/>
      <c r="N21" s="9" t="s">
        <v>48</v>
      </c>
      <c r="O21" s="10" t="s">
        <v>195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42.7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199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199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39" customHeight="1" x14ac:dyDescent="0.3">
      <c r="A23" s="184"/>
      <c r="B23" s="414"/>
      <c r="C23" s="414"/>
      <c r="D23" s="414"/>
      <c r="E23" s="9"/>
      <c r="F23" s="10"/>
      <c r="G23" s="41"/>
      <c r="H23" s="41"/>
      <c r="I23" s="41"/>
      <c r="J23" s="41"/>
      <c r="K23" s="414"/>
      <c r="L23" s="414"/>
      <c r="M23" s="414"/>
      <c r="N23" s="9"/>
      <c r="O23" s="10"/>
      <c r="P23" s="41"/>
      <c r="Q23" s="41"/>
      <c r="R23" s="41"/>
      <c r="S23" s="212"/>
    </row>
    <row r="24" spans="1:21" ht="21" customHeight="1" x14ac:dyDescent="0.3">
      <c r="A24" s="8"/>
      <c r="B24" s="414"/>
      <c r="C24" s="414"/>
      <c r="D24" s="414"/>
      <c r="E24" s="9"/>
      <c r="F24" s="48"/>
      <c r="G24" s="24"/>
      <c r="H24" s="27"/>
      <c r="I24" s="27"/>
      <c r="J24" s="27"/>
      <c r="K24" s="414"/>
      <c r="L24" s="414"/>
      <c r="M24" s="414"/>
      <c r="N24" s="9"/>
      <c r="O24" s="48"/>
      <c r="P24" s="24"/>
      <c r="Q24" s="27"/>
      <c r="R24" s="27"/>
      <c r="S24" s="142"/>
    </row>
    <row r="25" spans="1:21" ht="17.25" customHeight="1" x14ac:dyDescent="0.3">
      <c r="A25" s="184"/>
      <c r="B25" s="414"/>
      <c r="C25" s="414"/>
      <c r="D25" s="414"/>
      <c r="E25" s="9"/>
      <c r="F25" s="10"/>
      <c r="G25" s="41"/>
      <c r="H25" s="41"/>
      <c r="I25" s="41"/>
      <c r="J25" s="41"/>
      <c r="K25" s="414"/>
      <c r="L25" s="414"/>
      <c r="M25" s="414"/>
      <c r="N25" s="9"/>
      <c r="O25" s="10"/>
      <c r="P25" s="41"/>
      <c r="Q25" s="41"/>
      <c r="R25" s="41"/>
      <c r="S25" s="212"/>
    </row>
    <row r="26" spans="1:21" ht="16.5" customHeight="1" thickBot="1" x14ac:dyDescent="0.35">
      <c r="A26" s="313"/>
      <c r="B26" s="500"/>
      <c r="C26" s="501"/>
      <c r="D26" s="502"/>
      <c r="E26" s="314"/>
      <c r="F26" s="315"/>
      <c r="G26" s="316"/>
      <c r="H26" s="316"/>
      <c r="I26" s="316"/>
      <c r="J26" s="317"/>
      <c r="K26" s="500"/>
      <c r="L26" s="501"/>
      <c r="M26" s="502"/>
      <c r="N26" s="314"/>
      <c r="O26" s="315"/>
      <c r="P26" s="316"/>
      <c r="Q26" s="316"/>
      <c r="R26" s="316"/>
      <c r="S26" s="317"/>
    </row>
    <row r="27" spans="1:21" ht="27.75" customHeight="1" thickBot="1" x14ac:dyDescent="0.4">
      <c r="A27" s="452" t="s">
        <v>14</v>
      </c>
      <c r="B27" s="453"/>
      <c r="C27" s="453"/>
      <c r="D27" s="454"/>
      <c r="E27" s="312" t="s">
        <v>66</v>
      </c>
      <c r="F27" s="162">
        <f>SUM(F17+F18+F20+F21+F22+F23+F24+F19)</f>
        <v>155.13</v>
      </c>
      <c r="G27" s="173">
        <f>G17+G18+G19+G21+G22+G23+G24+G25+G26</f>
        <v>27.810000000000002</v>
      </c>
      <c r="H27" s="173">
        <f>H17+H18+H19+H21+H22+H23+H24+H25+H26</f>
        <v>31.499999999999996</v>
      </c>
      <c r="I27" s="173">
        <f>I17+I18+I19+I21+I22+I23+I24+I25+I26</f>
        <v>119.08</v>
      </c>
      <c r="J27" s="173">
        <f>J17+J18+J19+J21+J22+J23+J24+J25+J26</f>
        <v>825.40000000000009</v>
      </c>
      <c r="K27" s="455" t="s">
        <v>14</v>
      </c>
      <c r="L27" s="453"/>
      <c r="M27" s="454"/>
      <c r="N27" s="307">
        <v>810</v>
      </c>
      <c r="O27" s="188">
        <f>O17+O18+O19+O21+O22+O23+O24+O25+O26+O20</f>
        <v>155.13</v>
      </c>
      <c r="P27" s="175">
        <f>P17+P18+P19+P21+P22+P23+P24+P25+P26</f>
        <v>27.810000000000002</v>
      </c>
      <c r="Q27" s="175">
        <f>Q17+Q18+Q19+Q21+Q22+Q23+Q24+Q25+Q26</f>
        <v>31.499999999999996</v>
      </c>
      <c r="R27" s="175">
        <f>R17+R18+R19+R21+R22+R23+R24+R25+R26</f>
        <v>119.08</v>
      </c>
      <c r="S27" s="176">
        <f>S17+S18+S19+S21+S22+S23+S24+S25+S26</f>
        <v>825.40000000000009</v>
      </c>
      <c r="T27" s="55">
        <f>F15+F27</f>
        <v>189.51</v>
      </c>
      <c r="U27" s="116">
        <f>O15+O27</f>
        <v>189.51</v>
      </c>
    </row>
    <row r="28" spans="1:21" ht="30.75" customHeight="1" thickBot="1" x14ac:dyDescent="0.3">
      <c r="A28" s="497" t="s">
        <v>17</v>
      </c>
      <c r="B28" s="461"/>
      <c r="C28" s="461"/>
      <c r="D28" s="461"/>
      <c r="E28" s="461"/>
      <c r="F28" s="461"/>
      <c r="G28" s="461"/>
      <c r="H28" s="461"/>
      <c r="I28" s="461"/>
      <c r="J28" s="462"/>
      <c r="K28" s="463" t="s">
        <v>17</v>
      </c>
      <c r="L28" s="464"/>
      <c r="M28" s="464"/>
      <c r="N28" s="464"/>
      <c r="O28" s="464"/>
      <c r="P28" s="464"/>
      <c r="Q28" s="464"/>
      <c r="R28" s="464"/>
      <c r="S28" s="566"/>
    </row>
    <row r="29" spans="1:21" ht="35.1" customHeight="1" x14ac:dyDescent="0.3">
      <c r="A29" s="165">
        <v>429</v>
      </c>
      <c r="B29" s="475" t="s">
        <v>27</v>
      </c>
      <c r="C29" s="476"/>
      <c r="D29" s="477"/>
      <c r="E29" s="154" t="s">
        <v>43</v>
      </c>
      <c r="F29" s="155" t="s">
        <v>170</v>
      </c>
      <c r="G29" s="166">
        <v>3.78</v>
      </c>
      <c r="H29" s="166">
        <v>7.92</v>
      </c>
      <c r="I29" s="166">
        <v>19.62</v>
      </c>
      <c r="J29" s="166">
        <v>165.6</v>
      </c>
      <c r="K29" s="475" t="s">
        <v>27</v>
      </c>
      <c r="L29" s="476"/>
      <c r="M29" s="477"/>
      <c r="N29" s="154" t="s">
        <v>43</v>
      </c>
      <c r="O29" s="155" t="s">
        <v>170</v>
      </c>
      <c r="P29" s="166">
        <v>3.78</v>
      </c>
      <c r="Q29" s="166">
        <v>7.92</v>
      </c>
      <c r="R29" s="166">
        <v>19.62</v>
      </c>
      <c r="S29" s="167">
        <v>165.6</v>
      </c>
    </row>
    <row r="30" spans="1:21" ht="43.5" customHeight="1" x14ac:dyDescent="0.3">
      <c r="A30" s="18">
        <v>412</v>
      </c>
      <c r="B30" s="440" t="s">
        <v>28</v>
      </c>
      <c r="C30" s="440"/>
      <c r="D30" s="440"/>
      <c r="E30" s="20" t="s">
        <v>26</v>
      </c>
      <c r="F30" s="21" t="s">
        <v>182</v>
      </c>
      <c r="G30" s="46">
        <v>12.67</v>
      </c>
      <c r="H30" s="46">
        <v>10.71</v>
      </c>
      <c r="I30" s="46">
        <v>9.2899999999999991</v>
      </c>
      <c r="J30" s="46">
        <v>188.57</v>
      </c>
      <c r="K30" s="440" t="s">
        <v>28</v>
      </c>
      <c r="L30" s="440"/>
      <c r="M30" s="440"/>
      <c r="N30" s="20" t="s">
        <v>26</v>
      </c>
      <c r="O30" s="21" t="s">
        <v>182</v>
      </c>
      <c r="P30" s="46">
        <v>12.67</v>
      </c>
      <c r="Q30" s="46">
        <v>10.71</v>
      </c>
      <c r="R30" s="46">
        <v>9.2899999999999991</v>
      </c>
      <c r="S30" s="177">
        <v>188.57</v>
      </c>
    </row>
    <row r="31" spans="1:21" ht="35.1" customHeight="1" x14ac:dyDescent="0.3">
      <c r="A31" s="13">
        <v>493</v>
      </c>
      <c r="B31" s="445" t="s">
        <v>29</v>
      </c>
      <c r="C31" s="446"/>
      <c r="D31" s="447"/>
      <c r="E31" s="14" t="s">
        <v>23</v>
      </c>
      <c r="F31" s="15" t="s">
        <v>76</v>
      </c>
      <c r="G31" s="22">
        <v>0.1</v>
      </c>
      <c r="H31" s="22">
        <v>0</v>
      </c>
      <c r="I31" s="22">
        <v>15</v>
      </c>
      <c r="J31" s="22">
        <v>60</v>
      </c>
      <c r="K31" s="445" t="s">
        <v>29</v>
      </c>
      <c r="L31" s="446"/>
      <c r="M31" s="447"/>
      <c r="N31" s="14" t="s">
        <v>23</v>
      </c>
      <c r="O31" s="15" t="s">
        <v>76</v>
      </c>
      <c r="P31" s="22">
        <v>0.1</v>
      </c>
      <c r="Q31" s="22">
        <v>0</v>
      </c>
      <c r="R31" s="22">
        <v>15</v>
      </c>
      <c r="S31" s="61">
        <v>60</v>
      </c>
    </row>
    <row r="32" spans="1:21" ht="35.1" customHeight="1" x14ac:dyDescent="0.3">
      <c r="A32" s="8">
        <v>108</v>
      </c>
      <c r="B32" s="415" t="s">
        <v>21</v>
      </c>
      <c r="C32" s="416"/>
      <c r="D32" s="417"/>
      <c r="E32" s="9" t="s">
        <v>48</v>
      </c>
      <c r="F32" s="10" t="s">
        <v>145</v>
      </c>
      <c r="G32" s="27">
        <v>3.8</v>
      </c>
      <c r="H32" s="27">
        <v>0.4</v>
      </c>
      <c r="I32" s="27">
        <v>24.6</v>
      </c>
      <c r="J32" s="27">
        <v>117.5</v>
      </c>
      <c r="K32" s="415" t="s">
        <v>21</v>
      </c>
      <c r="L32" s="416"/>
      <c r="M32" s="417"/>
      <c r="N32" s="9" t="s">
        <v>48</v>
      </c>
      <c r="O32" s="10" t="s">
        <v>145</v>
      </c>
      <c r="P32" s="27">
        <v>3.8</v>
      </c>
      <c r="Q32" s="27">
        <v>0.4</v>
      </c>
      <c r="R32" s="27">
        <v>24.6</v>
      </c>
      <c r="S32" s="142">
        <v>117.5</v>
      </c>
    </row>
    <row r="33" spans="1:19" ht="35.1" customHeight="1" x14ac:dyDescent="0.3">
      <c r="A33" s="8">
        <v>109</v>
      </c>
      <c r="B33" s="415" t="s">
        <v>53</v>
      </c>
      <c r="C33" s="416"/>
      <c r="D33" s="417"/>
      <c r="E33" s="9" t="s">
        <v>41</v>
      </c>
      <c r="F33" s="10" t="s">
        <v>148</v>
      </c>
      <c r="G33" s="24">
        <v>1.98</v>
      </c>
      <c r="H33" s="27">
        <v>0.36</v>
      </c>
      <c r="I33" s="27">
        <v>10.02</v>
      </c>
      <c r="J33" s="27">
        <v>52.2</v>
      </c>
      <c r="K33" s="415" t="s">
        <v>53</v>
      </c>
      <c r="L33" s="416"/>
      <c r="M33" s="417"/>
      <c r="N33" s="9" t="s">
        <v>41</v>
      </c>
      <c r="O33" s="10" t="s">
        <v>148</v>
      </c>
      <c r="P33" s="24">
        <v>1.98</v>
      </c>
      <c r="Q33" s="27">
        <v>0.36</v>
      </c>
      <c r="R33" s="27">
        <v>10.02</v>
      </c>
      <c r="S33" s="142">
        <v>52.2</v>
      </c>
    </row>
    <row r="34" spans="1:19" ht="20.25" customHeight="1" thickBot="1" x14ac:dyDescent="0.35">
      <c r="A34" s="268"/>
      <c r="B34" s="469"/>
      <c r="C34" s="470"/>
      <c r="D34" s="471"/>
      <c r="E34" s="269"/>
      <c r="F34" s="270"/>
      <c r="G34" s="271"/>
      <c r="H34" s="271"/>
      <c r="I34" s="271"/>
      <c r="J34" s="271"/>
      <c r="K34" s="469"/>
      <c r="L34" s="470"/>
      <c r="M34" s="471"/>
      <c r="N34" s="269"/>
      <c r="O34" s="270"/>
      <c r="P34" s="271"/>
      <c r="Q34" s="271"/>
      <c r="R34" s="271"/>
      <c r="S34" s="272"/>
    </row>
    <row r="35" spans="1:19" ht="31.5" customHeight="1" thickBot="1" x14ac:dyDescent="0.4">
      <c r="A35" s="452" t="s">
        <v>14</v>
      </c>
      <c r="B35" s="453"/>
      <c r="C35" s="453"/>
      <c r="D35" s="454"/>
      <c r="E35" s="307">
        <f t="shared" ref="E35:J35" si="4">E29+E30+E31+E32+E33+E34</f>
        <v>560</v>
      </c>
      <c r="F35" s="161">
        <f t="shared" si="4"/>
        <v>8.61</v>
      </c>
      <c r="G35" s="175">
        <f t="shared" si="4"/>
        <v>22.330000000000002</v>
      </c>
      <c r="H35" s="175">
        <f t="shared" si="4"/>
        <v>19.39</v>
      </c>
      <c r="I35" s="175">
        <f t="shared" si="4"/>
        <v>78.529999999999987</v>
      </c>
      <c r="J35" s="175">
        <f t="shared" si="4"/>
        <v>583.87</v>
      </c>
      <c r="K35" s="455" t="s">
        <v>14</v>
      </c>
      <c r="L35" s="453"/>
      <c r="M35" s="454"/>
      <c r="N35" s="307">
        <f t="shared" ref="N35:S35" si="5">N29+N30+N31+N32+N33+N34</f>
        <v>560</v>
      </c>
      <c r="O35" s="162">
        <f t="shared" si="5"/>
        <v>8.61</v>
      </c>
      <c r="P35" s="173">
        <f t="shared" si="5"/>
        <v>22.330000000000002</v>
      </c>
      <c r="Q35" s="173">
        <f t="shared" si="5"/>
        <v>19.39</v>
      </c>
      <c r="R35" s="173">
        <f t="shared" si="5"/>
        <v>78.529999999999987</v>
      </c>
      <c r="S35" s="189">
        <f t="shared" si="5"/>
        <v>583.87</v>
      </c>
    </row>
    <row r="36" spans="1:19" ht="32.25" customHeight="1" thickBot="1" x14ac:dyDescent="0.3">
      <c r="A36" s="497" t="s">
        <v>18</v>
      </c>
      <c r="B36" s="461"/>
      <c r="C36" s="461"/>
      <c r="D36" s="461"/>
      <c r="E36" s="461"/>
      <c r="F36" s="461"/>
      <c r="G36" s="461"/>
      <c r="H36" s="461"/>
      <c r="I36" s="461"/>
      <c r="J36" s="462"/>
      <c r="K36" s="463" t="s">
        <v>18</v>
      </c>
      <c r="L36" s="464"/>
      <c r="M36" s="464"/>
      <c r="N36" s="464"/>
      <c r="O36" s="464"/>
      <c r="P36" s="464"/>
      <c r="Q36" s="464"/>
      <c r="R36" s="464"/>
      <c r="S36" s="464"/>
    </row>
    <row r="37" spans="1:19" ht="35.1" customHeight="1" x14ac:dyDescent="0.3">
      <c r="A37" s="165">
        <v>515</v>
      </c>
      <c r="B37" s="481" t="s">
        <v>70</v>
      </c>
      <c r="C37" s="481"/>
      <c r="D37" s="481"/>
      <c r="E37" s="149" t="s">
        <v>23</v>
      </c>
      <c r="F37" s="190">
        <v>14.15</v>
      </c>
      <c r="G37" s="151">
        <v>5.22</v>
      </c>
      <c r="H37" s="151">
        <v>4.5</v>
      </c>
      <c r="I37" s="151">
        <v>8.64</v>
      </c>
      <c r="J37" s="191">
        <v>95.4</v>
      </c>
      <c r="K37" s="481" t="s">
        <v>70</v>
      </c>
      <c r="L37" s="481"/>
      <c r="M37" s="481"/>
      <c r="N37" s="149" t="s">
        <v>23</v>
      </c>
      <c r="O37" s="190">
        <v>14.15</v>
      </c>
      <c r="P37" s="151">
        <v>5.22</v>
      </c>
      <c r="Q37" s="151">
        <v>4.5</v>
      </c>
      <c r="R37" s="152">
        <v>8.64</v>
      </c>
      <c r="S37" s="192">
        <v>95.4</v>
      </c>
    </row>
    <row r="38" spans="1:19" ht="35.1" customHeight="1" x14ac:dyDescent="0.3">
      <c r="A38" s="8">
        <v>545</v>
      </c>
      <c r="B38" s="414" t="s">
        <v>78</v>
      </c>
      <c r="C38" s="414"/>
      <c r="D38" s="414"/>
      <c r="E38" s="9" t="s">
        <v>24</v>
      </c>
      <c r="F38" s="10" t="s">
        <v>169</v>
      </c>
      <c r="G38" s="27">
        <v>3.91</v>
      </c>
      <c r="H38" s="27">
        <v>3.66</v>
      </c>
      <c r="I38" s="27">
        <v>24.72</v>
      </c>
      <c r="J38" s="27">
        <v>147.44999999999999</v>
      </c>
      <c r="K38" s="414" t="s">
        <v>78</v>
      </c>
      <c r="L38" s="414"/>
      <c r="M38" s="414"/>
      <c r="N38" s="9" t="s">
        <v>24</v>
      </c>
      <c r="O38" s="10" t="s">
        <v>169</v>
      </c>
      <c r="P38" s="27">
        <v>3.91</v>
      </c>
      <c r="Q38" s="27">
        <v>3.66</v>
      </c>
      <c r="R38" s="27">
        <v>24.72</v>
      </c>
      <c r="S38" s="142">
        <v>147.44999999999999</v>
      </c>
    </row>
    <row r="39" spans="1:19" ht="22.5" customHeight="1" thickBot="1" x14ac:dyDescent="0.35">
      <c r="A39" s="219"/>
      <c r="B39" s="500"/>
      <c r="C39" s="501"/>
      <c r="D39" s="502"/>
      <c r="E39" s="314"/>
      <c r="F39" s="315"/>
      <c r="G39" s="316"/>
      <c r="H39" s="316"/>
      <c r="I39" s="316"/>
      <c r="J39" s="316"/>
      <c r="K39" s="500"/>
      <c r="L39" s="501"/>
      <c r="M39" s="502"/>
      <c r="N39" s="314"/>
      <c r="O39" s="315"/>
      <c r="P39" s="316"/>
      <c r="Q39" s="316"/>
      <c r="R39" s="316"/>
      <c r="S39" s="317"/>
    </row>
    <row r="40" spans="1:19" ht="27.75" customHeight="1" thickBot="1" x14ac:dyDescent="0.4">
      <c r="A40" s="452" t="s">
        <v>14</v>
      </c>
      <c r="B40" s="453"/>
      <c r="C40" s="453"/>
      <c r="D40" s="454"/>
      <c r="E40" s="312">
        <f>E37+E39+E38</f>
        <v>290</v>
      </c>
      <c r="F40" s="162">
        <f>F37+F38+F39</f>
        <v>27.200000000000003</v>
      </c>
      <c r="G40" s="163">
        <f>G37+G39</f>
        <v>5.22</v>
      </c>
      <c r="H40" s="163">
        <f>H37+H39</f>
        <v>4.5</v>
      </c>
      <c r="I40" s="163">
        <f>I37+I39</f>
        <v>8.64</v>
      </c>
      <c r="J40" s="163">
        <f>J37+J39</f>
        <v>95.4</v>
      </c>
      <c r="K40" s="455" t="s">
        <v>14</v>
      </c>
      <c r="L40" s="453"/>
      <c r="M40" s="454"/>
      <c r="N40" s="307">
        <f t="shared" ref="N40:S40" si="6">N37+N39</f>
        <v>200</v>
      </c>
      <c r="O40" s="162">
        <f>O37+O38+O39</f>
        <v>27.200000000000003</v>
      </c>
      <c r="P40" s="173">
        <f t="shared" si="6"/>
        <v>5.22</v>
      </c>
      <c r="Q40" s="173">
        <f t="shared" si="6"/>
        <v>4.5</v>
      </c>
      <c r="R40" s="173">
        <f t="shared" si="6"/>
        <v>8.64</v>
      </c>
      <c r="S40" s="189">
        <f t="shared" si="6"/>
        <v>95.4</v>
      </c>
    </row>
    <row r="41" spans="1:19" ht="25.5" customHeight="1" thickBot="1" x14ac:dyDescent="0.4">
      <c r="A41" s="515" t="s">
        <v>14</v>
      </c>
      <c r="B41" s="516"/>
      <c r="C41" s="516"/>
      <c r="D41" s="517"/>
      <c r="E41" s="198">
        <f>E11+E15+E27+E35+E40</f>
        <v>2190</v>
      </c>
      <c r="F41" s="199">
        <f>F11+F15+F27+F35+F40</f>
        <v>284.46999999999997</v>
      </c>
      <c r="G41" s="198"/>
      <c r="H41" s="198"/>
      <c r="I41" s="198"/>
      <c r="J41" s="198"/>
      <c r="K41" s="518" t="s">
        <v>14</v>
      </c>
      <c r="L41" s="516"/>
      <c r="M41" s="517"/>
      <c r="N41" s="198">
        <f>N11+N15+N27+N35+N40</f>
        <v>2210</v>
      </c>
      <c r="O41" s="199">
        <f>O11+O15+O27+O35+O40</f>
        <v>284.46999999999997</v>
      </c>
      <c r="P41" s="198"/>
      <c r="Q41" s="198"/>
      <c r="R41" s="198"/>
      <c r="S41" s="200"/>
    </row>
    <row r="42" spans="1:19" ht="6.75" customHeight="1" x14ac:dyDescent="0.25"/>
    <row r="43" spans="1:19" ht="11.25" customHeight="1" x14ac:dyDescent="0.25"/>
    <row r="44" spans="1:19" ht="28.5" customHeight="1" x14ac:dyDescent="0.3">
      <c r="F44" s="37" t="s">
        <v>30</v>
      </c>
      <c r="G44" s="37"/>
      <c r="H44" s="37"/>
      <c r="I44" s="37"/>
      <c r="J44" s="38"/>
      <c r="K44" s="1"/>
    </row>
  </sheetData>
  <mergeCells count="81">
    <mergeCell ref="B39:D39"/>
    <mergeCell ref="K39:M39"/>
    <mergeCell ref="A40:D40"/>
    <mergeCell ref="K40:M40"/>
    <mergeCell ref="A41:D41"/>
    <mergeCell ref="K41:M41"/>
    <mergeCell ref="A36:J36"/>
    <mergeCell ref="K36:S36"/>
    <mergeCell ref="B37:D37"/>
    <mergeCell ref="B38:D38"/>
    <mergeCell ref="K38:M38"/>
    <mergeCell ref="K37:M37"/>
    <mergeCell ref="B21:D21"/>
    <mergeCell ref="K21:M21"/>
    <mergeCell ref="K22:M22"/>
    <mergeCell ref="B22:D22"/>
    <mergeCell ref="K24:M24"/>
    <mergeCell ref="B23:D23"/>
    <mergeCell ref="K23:M23"/>
    <mergeCell ref="B18:D18"/>
    <mergeCell ref="K18:M18"/>
    <mergeCell ref="B19:D19"/>
    <mergeCell ref="K19:M19"/>
    <mergeCell ref="B20:D20"/>
    <mergeCell ref="K20:M20"/>
    <mergeCell ref="A1:D1"/>
    <mergeCell ref="L1:O1"/>
    <mergeCell ref="F4:L4"/>
    <mergeCell ref="B5:R5"/>
    <mergeCell ref="B6:D6"/>
    <mergeCell ref="K6:M6"/>
    <mergeCell ref="P1:S1"/>
    <mergeCell ref="A2:D2"/>
    <mergeCell ref="A3:D3"/>
    <mergeCell ref="L3:O3"/>
    <mergeCell ref="P3:S3"/>
    <mergeCell ref="A7:J7"/>
    <mergeCell ref="K7:S7"/>
    <mergeCell ref="B8:D8"/>
    <mergeCell ref="K8:M8"/>
    <mergeCell ref="B9:D9"/>
    <mergeCell ref="K9:M9"/>
    <mergeCell ref="B10:D10"/>
    <mergeCell ref="K10:M10"/>
    <mergeCell ref="K11:M11"/>
    <mergeCell ref="A11:D11"/>
    <mergeCell ref="A12:J12"/>
    <mergeCell ref="K12:S12"/>
    <mergeCell ref="K15:M15"/>
    <mergeCell ref="B17:D17"/>
    <mergeCell ref="K17:M17"/>
    <mergeCell ref="B13:D13"/>
    <mergeCell ref="K13:M13"/>
    <mergeCell ref="B14:D14"/>
    <mergeCell ref="K14:M14"/>
    <mergeCell ref="A15:D15"/>
    <mergeCell ref="A16:J16"/>
    <mergeCell ref="K16:S16"/>
    <mergeCell ref="B26:D26"/>
    <mergeCell ref="K26:M26"/>
    <mergeCell ref="K27:M27"/>
    <mergeCell ref="B24:D24"/>
    <mergeCell ref="B25:D25"/>
    <mergeCell ref="K25:M25"/>
    <mergeCell ref="A27:D27"/>
    <mergeCell ref="B29:D29"/>
    <mergeCell ref="K29:M29"/>
    <mergeCell ref="K30:M30"/>
    <mergeCell ref="B30:D30"/>
    <mergeCell ref="A28:J28"/>
    <mergeCell ref="K28:S28"/>
    <mergeCell ref="B31:D31"/>
    <mergeCell ref="K35:M35"/>
    <mergeCell ref="K32:M32"/>
    <mergeCell ref="K34:M34"/>
    <mergeCell ref="B34:D34"/>
    <mergeCell ref="K31:M31"/>
    <mergeCell ref="B32:D32"/>
    <mergeCell ref="B33:D33"/>
    <mergeCell ref="K33:M33"/>
    <mergeCell ref="A35:D35"/>
  </mergeCells>
  <pageMargins left="0" right="0" top="0" bottom="0" header="0.31496062992125984" footer="0.31496062992125984"/>
  <pageSetup paperSize="9" scale="4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9" workbookViewId="0">
      <selection activeCell="A17" sqref="A17:S19"/>
    </sheetView>
  </sheetViews>
  <sheetFormatPr defaultRowHeight="15" x14ac:dyDescent="0.25"/>
  <cols>
    <col min="4" max="4" width="14.28515625" customWidth="1"/>
    <col min="6" max="6" width="11.140625" customWidth="1"/>
    <col min="10" max="10" width="10.28515625" customWidth="1"/>
    <col min="13" max="13" width="16.28515625" customWidth="1"/>
    <col min="15" max="15" width="11.28515625" customWidth="1"/>
    <col min="19" max="19" width="11.5703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6"/>
      <c r="M2" s="136"/>
      <c r="N2" s="136"/>
      <c r="O2" s="137"/>
      <c r="P2" s="291" t="s">
        <v>186</v>
      </c>
      <c r="Q2" s="291"/>
      <c r="R2" s="291"/>
      <c r="S2" s="292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274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492"/>
      <c r="D6" s="493"/>
      <c r="E6" s="294" t="s">
        <v>6</v>
      </c>
      <c r="F6" s="296" t="s">
        <v>7</v>
      </c>
      <c r="G6" s="296" t="s">
        <v>8</v>
      </c>
      <c r="H6" s="296" t="s">
        <v>9</v>
      </c>
      <c r="I6" s="296" t="s">
        <v>10</v>
      </c>
      <c r="J6" s="295" t="s">
        <v>11</v>
      </c>
      <c r="K6" s="491" t="s">
        <v>149</v>
      </c>
      <c r="L6" s="492"/>
      <c r="M6" s="493"/>
      <c r="N6" s="294" t="s">
        <v>6</v>
      </c>
      <c r="O6" s="296" t="s">
        <v>7</v>
      </c>
      <c r="P6" s="296" t="s">
        <v>8</v>
      </c>
      <c r="Q6" s="296" t="s">
        <v>9</v>
      </c>
      <c r="R6" s="296" t="s">
        <v>10</v>
      </c>
      <c r="S6" s="218" t="s">
        <v>11</v>
      </c>
    </row>
    <row r="7" spans="1:19" ht="22.5" customHeight="1" x14ac:dyDescent="0.25">
      <c r="A7" s="482" t="s">
        <v>13</v>
      </c>
      <c r="B7" s="483"/>
      <c r="C7" s="483"/>
      <c r="D7" s="483"/>
      <c r="E7" s="483"/>
      <c r="F7" s="483"/>
      <c r="G7" s="483"/>
      <c r="H7" s="483"/>
      <c r="I7" s="483"/>
      <c r="J7" s="484"/>
      <c r="K7" s="508" t="s">
        <v>13</v>
      </c>
      <c r="L7" s="509"/>
      <c r="M7" s="509"/>
      <c r="N7" s="509"/>
      <c r="O7" s="509"/>
      <c r="P7" s="509"/>
      <c r="Q7" s="509"/>
      <c r="R7" s="509"/>
      <c r="S7" s="557"/>
    </row>
    <row r="8" spans="1:19" ht="19.5" customHeight="1" x14ac:dyDescent="0.3">
      <c r="A8" s="8"/>
      <c r="B8" s="415"/>
      <c r="C8" s="416"/>
      <c r="D8" s="417"/>
      <c r="E8" s="9"/>
      <c r="F8" s="10"/>
      <c r="G8" s="19"/>
      <c r="H8" s="19"/>
      <c r="I8" s="19"/>
      <c r="J8" s="19"/>
      <c r="K8" s="415"/>
      <c r="L8" s="416"/>
      <c r="M8" s="417"/>
      <c r="N8" s="9"/>
      <c r="O8" s="10"/>
      <c r="P8" s="19"/>
      <c r="Q8" s="19"/>
      <c r="R8" s="19"/>
      <c r="S8" s="141"/>
    </row>
    <row r="9" spans="1:19" ht="15.75" customHeight="1" x14ac:dyDescent="0.3">
      <c r="A9" s="184"/>
      <c r="B9" s="435"/>
      <c r="C9" s="436"/>
      <c r="D9" s="437"/>
      <c r="E9" s="12"/>
      <c r="F9" s="47"/>
      <c r="G9" s="41"/>
      <c r="H9" s="41"/>
      <c r="I9" s="41"/>
      <c r="J9" s="41"/>
      <c r="K9" s="435"/>
      <c r="L9" s="436"/>
      <c r="M9" s="437"/>
      <c r="N9" s="12"/>
      <c r="O9" s="47"/>
      <c r="P9" s="41"/>
      <c r="Q9" s="41"/>
      <c r="R9" s="41"/>
      <c r="S9" s="212"/>
    </row>
    <row r="10" spans="1:19" ht="19.5" customHeight="1" x14ac:dyDescent="0.3">
      <c r="A10" s="8"/>
      <c r="B10" s="415"/>
      <c r="C10" s="416"/>
      <c r="D10" s="417"/>
      <c r="E10" s="9"/>
      <c r="F10" s="10"/>
      <c r="G10" s="24"/>
      <c r="H10" s="24"/>
      <c r="I10" s="24"/>
      <c r="J10" s="24"/>
      <c r="K10" s="415"/>
      <c r="L10" s="416"/>
      <c r="M10" s="417"/>
      <c r="N10" s="9"/>
      <c r="O10" s="48"/>
      <c r="P10" s="24"/>
      <c r="Q10" s="24"/>
      <c r="R10" s="24"/>
      <c r="S10" s="302"/>
    </row>
    <row r="11" spans="1:19" ht="23.25" customHeight="1" x14ac:dyDescent="0.35">
      <c r="A11" s="593" t="s">
        <v>14</v>
      </c>
      <c r="B11" s="419"/>
      <c r="C11" s="419"/>
      <c r="D11" s="420"/>
      <c r="E11" s="293">
        <f t="shared" ref="E11:J11" si="0">E8+E9+E10</f>
        <v>0</v>
      </c>
      <c r="F11" s="293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418" t="s">
        <v>14</v>
      </c>
      <c r="L11" s="419"/>
      <c r="M11" s="420"/>
      <c r="N11" s="293">
        <f t="shared" ref="N11:S11" si="1">N8+N9+N10</f>
        <v>0</v>
      </c>
      <c r="O11" s="293">
        <f t="shared" si="1"/>
        <v>0</v>
      </c>
      <c r="P11" s="16">
        <f t="shared" si="1"/>
        <v>0</v>
      </c>
      <c r="Q11" s="16">
        <f t="shared" si="1"/>
        <v>0</v>
      </c>
      <c r="R11" s="16">
        <f t="shared" si="1"/>
        <v>0</v>
      </c>
      <c r="S11" s="211">
        <f t="shared" si="1"/>
        <v>0</v>
      </c>
    </row>
    <row r="12" spans="1:19" ht="18.75" customHeight="1" thickBot="1" x14ac:dyDescent="0.35">
      <c r="A12" s="594" t="s">
        <v>15</v>
      </c>
      <c r="B12" s="410"/>
      <c r="C12" s="410"/>
      <c r="D12" s="410"/>
      <c r="E12" s="410"/>
      <c r="F12" s="410"/>
      <c r="G12" s="410"/>
      <c r="H12" s="410"/>
      <c r="I12" s="410"/>
      <c r="J12" s="411"/>
      <c r="K12" s="412" t="s">
        <v>15</v>
      </c>
      <c r="L12" s="413"/>
      <c r="M12" s="413"/>
      <c r="N12" s="413"/>
      <c r="O12" s="413"/>
      <c r="P12" s="413"/>
      <c r="Q12" s="413"/>
      <c r="R12" s="413"/>
      <c r="S12" s="595"/>
    </row>
    <row r="13" spans="1:19" ht="29.25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25" customHeight="1" thickBot="1" x14ac:dyDescent="0.35">
      <c r="A14" s="219">
        <v>519</v>
      </c>
      <c r="B14" s="588" t="s">
        <v>86</v>
      </c>
      <c r="C14" s="588"/>
      <c r="D14" s="588"/>
      <c r="E14" s="202" t="s">
        <v>23</v>
      </c>
      <c r="F14" s="240" t="s">
        <v>275</v>
      </c>
      <c r="G14" s="204">
        <v>0.7</v>
      </c>
      <c r="H14" s="204">
        <v>0.3</v>
      </c>
      <c r="I14" s="204">
        <v>22.8</v>
      </c>
      <c r="J14" s="204">
        <v>97</v>
      </c>
      <c r="K14" s="588" t="s">
        <v>86</v>
      </c>
      <c r="L14" s="588"/>
      <c r="M14" s="588"/>
      <c r="N14" s="202" t="s">
        <v>23</v>
      </c>
      <c r="O14" s="240" t="s">
        <v>275</v>
      </c>
      <c r="P14" s="204">
        <v>0.7</v>
      </c>
      <c r="Q14" s="204">
        <v>0.3</v>
      </c>
      <c r="R14" s="204">
        <v>22.8</v>
      </c>
      <c r="S14" s="205">
        <v>97</v>
      </c>
    </row>
    <row r="15" spans="1:19" ht="27.75" customHeight="1" thickBot="1" x14ac:dyDescent="0.4">
      <c r="A15" s="589" t="s">
        <v>14</v>
      </c>
      <c r="B15" s="590"/>
      <c r="C15" s="590"/>
      <c r="D15" s="591"/>
      <c r="E15" s="377">
        <f t="shared" ref="E15:J15" si="2">E13+E14</f>
        <v>230</v>
      </c>
      <c r="F15" s="207">
        <f t="shared" si="2"/>
        <v>32.870000000000005</v>
      </c>
      <c r="G15" s="208">
        <f t="shared" si="2"/>
        <v>4.8900000000000006</v>
      </c>
      <c r="H15" s="208">
        <f t="shared" si="2"/>
        <v>4.33</v>
      </c>
      <c r="I15" s="208">
        <f t="shared" si="2"/>
        <v>36.85</v>
      </c>
      <c r="J15" s="208">
        <f t="shared" si="2"/>
        <v>142.5</v>
      </c>
      <c r="K15" s="592" t="s">
        <v>14</v>
      </c>
      <c r="L15" s="590"/>
      <c r="M15" s="591"/>
      <c r="N15" s="377">
        <f t="shared" ref="N15:S15" si="3">N13+N14</f>
        <v>230</v>
      </c>
      <c r="O15" s="207">
        <f t="shared" si="3"/>
        <v>32.870000000000005</v>
      </c>
      <c r="P15" s="208">
        <f t="shared" si="3"/>
        <v>4.8900000000000006</v>
      </c>
      <c r="Q15" s="208">
        <f t="shared" si="3"/>
        <v>4.33</v>
      </c>
      <c r="R15" s="208">
        <f t="shared" si="3"/>
        <v>36.85</v>
      </c>
      <c r="S15" s="209">
        <f t="shared" si="3"/>
        <v>142.5</v>
      </c>
    </row>
    <row r="16" spans="1:19" ht="43.5" customHeight="1" thickBot="1" x14ac:dyDescent="0.3">
      <c r="A16" s="460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463" t="s">
        <v>16</v>
      </c>
      <c r="L16" s="464"/>
      <c r="M16" s="464"/>
      <c r="N16" s="464"/>
      <c r="O16" s="464"/>
      <c r="P16" s="464"/>
      <c r="Q16" s="464"/>
      <c r="R16" s="464"/>
      <c r="S16" s="465"/>
    </row>
    <row r="17" spans="1:21" ht="51.75" customHeight="1" x14ac:dyDescent="0.3">
      <c r="A17" s="165">
        <v>8</v>
      </c>
      <c r="B17" s="439" t="s">
        <v>132</v>
      </c>
      <c r="C17" s="439"/>
      <c r="D17" s="439"/>
      <c r="E17" s="154" t="s">
        <v>26</v>
      </c>
      <c r="F17" s="155" t="s">
        <v>276</v>
      </c>
      <c r="G17" s="166">
        <v>1.5</v>
      </c>
      <c r="H17" s="166">
        <v>0.2</v>
      </c>
      <c r="I17" s="166">
        <v>21.7</v>
      </c>
      <c r="J17" s="166">
        <v>95</v>
      </c>
      <c r="K17" s="439" t="s">
        <v>132</v>
      </c>
      <c r="L17" s="439"/>
      <c r="M17" s="439"/>
      <c r="N17" s="154" t="s">
        <v>26</v>
      </c>
      <c r="O17" s="155" t="s">
        <v>276</v>
      </c>
      <c r="P17" s="166">
        <v>1.5</v>
      </c>
      <c r="Q17" s="166">
        <v>0.2</v>
      </c>
      <c r="R17" s="166">
        <v>21.7</v>
      </c>
      <c r="S17" s="167">
        <v>95</v>
      </c>
    </row>
    <row r="18" spans="1:21" ht="53.25" customHeight="1" x14ac:dyDescent="0.3">
      <c r="A18" s="13">
        <v>165</v>
      </c>
      <c r="B18" s="444" t="s">
        <v>68</v>
      </c>
      <c r="C18" s="444"/>
      <c r="D18" s="444"/>
      <c r="E18" s="14" t="s">
        <v>38</v>
      </c>
      <c r="F18" s="15" t="s">
        <v>200</v>
      </c>
      <c r="G18" s="49">
        <v>7.13</v>
      </c>
      <c r="H18" s="49">
        <v>6.58</v>
      </c>
      <c r="I18" s="49">
        <v>23.73</v>
      </c>
      <c r="J18" s="49">
        <v>182.5</v>
      </c>
      <c r="K18" s="444" t="s">
        <v>68</v>
      </c>
      <c r="L18" s="444"/>
      <c r="M18" s="444"/>
      <c r="N18" s="14" t="s">
        <v>38</v>
      </c>
      <c r="O18" s="15" t="s">
        <v>200</v>
      </c>
      <c r="P18" s="49">
        <v>7.13</v>
      </c>
      <c r="Q18" s="49">
        <v>6.58</v>
      </c>
      <c r="R18" s="49">
        <v>23.73</v>
      </c>
      <c r="S18" s="140">
        <v>182.5</v>
      </c>
    </row>
    <row r="19" spans="1:21" ht="46.5" customHeight="1" x14ac:dyDescent="0.3">
      <c r="A19" s="8" t="s">
        <v>55</v>
      </c>
      <c r="B19" s="414" t="s">
        <v>171</v>
      </c>
      <c r="C19" s="414"/>
      <c r="D19" s="414"/>
      <c r="E19" s="9" t="s">
        <v>43</v>
      </c>
      <c r="F19" s="10" t="s">
        <v>194</v>
      </c>
      <c r="G19" s="19">
        <v>15.21</v>
      </c>
      <c r="H19" s="19">
        <v>20.46</v>
      </c>
      <c r="I19" s="19">
        <v>33.46</v>
      </c>
      <c r="J19" s="19">
        <v>392.55</v>
      </c>
      <c r="K19" s="414" t="s">
        <v>171</v>
      </c>
      <c r="L19" s="414"/>
      <c r="M19" s="414"/>
      <c r="N19" s="9" t="s">
        <v>43</v>
      </c>
      <c r="O19" s="10" t="s">
        <v>194</v>
      </c>
      <c r="P19" s="19">
        <v>15.21</v>
      </c>
      <c r="Q19" s="19">
        <v>20.46</v>
      </c>
      <c r="R19" s="19">
        <v>33.46</v>
      </c>
      <c r="S19" s="141">
        <v>392.55</v>
      </c>
    </row>
    <row r="20" spans="1:21" ht="48" customHeight="1" x14ac:dyDescent="0.3">
      <c r="A20" s="8">
        <v>493</v>
      </c>
      <c r="B20" s="444" t="s">
        <v>29</v>
      </c>
      <c r="C20" s="444"/>
      <c r="D20" s="444"/>
      <c r="E20" s="14" t="s">
        <v>23</v>
      </c>
      <c r="F20" s="15" t="s">
        <v>76</v>
      </c>
      <c r="G20" s="22">
        <v>0.1</v>
      </c>
      <c r="H20" s="22">
        <v>0</v>
      </c>
      <c r="I20" s="22">
        <v>15</v>
      </c>
      <c r="J20" s="22">
        <v>60</v>
      </c>
      <c r="K20" s="444" t="s">
        <v>29</v>
      </c>
      <c r="L20" s="444"/>
      <c r="M20" s="444"/>
      <c r="N20" s="14" t="s">
        <v>23</v>
      </c>
      <c r="O20" s="15" t="s">
        <v>76</v>
      </c>
      <c r="P20" s="22">
        <v>0.1</v>
      </c>
      <c r="Q20" s="22">
        <v>0</v>
      </c>
      <c r="R20" s="22">
        <v>15</v>
      </c>
      <c r="S20" s="61">
        <v>60</v>
      </c>
    </row>
    <row r="21" spans="1:21" ht="45" customHeight="1" x14ac:dyDescent="0.3">
      <c r="A21" s="8">
        <v>108</v>
      </c>
      <c r="B21" s="414" t="s">
        <v>21</v>
      </c>
      <c r="C21" s="414"/>
      <c r="D21" s="414"/>
      <c r="E21" s="9" t="s">
        <v>48</v>
      </c>
      <c r="F21" s="10" t="s">
        <v>195</v>
      </c>
      <c r="G21" s="27">
        <v>3.8</v>
      </c>
      <c r="H21" s="27">
        <v>0.4</v>
      </c>
      <c r="I21" s="27">
        <v>24.6</v>
      </c>
      <c r="J21" s="27">
        <v>117.5</v>
      </c>
      <c r="K21" s="414" t="s">
        <v>21</v>
      </c>
      <c r="L21" s="414"/>
      <c r="M21" s="414"/>
      <c r="N21" s="9" t="s">
        <v>48</v>
      </c>
      <c r="O21" s="10" t="s">
        <v>195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42.7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196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196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38.25" customHeight="1" x14ac:dyDescent="0.3">
      <c r="A23" s="45">
        <v>112</v>
      </c>
      <c r="B23" s="440" t="s">
        <v>240</v>
      </c>
      <c r="C23" s="440"/>
      <c r="D23" s="440"/>
      <c r="E23" s="20" t="s">
        <v>134</v>
      </c>
      <c r="F23" s="21" t="s">
        <v>89</v>
      </c>
      <c r="G23" s="46">
        <v>0.35</v>
      </c>
      <c r="H23" s="46">
        <v>0.35</v>
      </c>
      <c r="I23" s="46">
        <v>8.6</v>
      </c>
      <c r="J23" s="46">
        <v>41.23</v>
      </c>
      <c r="K23" s="440" t="s">
        <v>240</v>
      </c>
      <c r="L23" s="440"/>
      <c r="M23" s="440"/>
      <c r="N23" s="20" t="s">
        <v>134</v>
      </c>
      <c r="O23" s="21" t="s">
        <v>89</v>
      </c>
      <c r="P23" s="46">
        <v>0.35</v>
      </c>
      <c r="Q23" s="46">
        <v>0.35</v>
      </c>
      <c r="R23" s="46">
        <v>8.6</v>
      </c>
      <c r="S23" s="46">
        <v>41.23</v>
      </c>
    </row>
    <row r="24" spans="1:21" ht="12" customHeight="1" x14ac:dyDescent="0.3">
      <c r="A24" s="8"/>
      <c r="B24" s="415"/>
      <c r="C24" s="416"/>
      <c r="D24" s="417"/>
      <c r="E24" s="9"/>
      <c r="F24" s="10"/>
      <c r="G24" s="24"/>
      <c r="H24" s="27"/>
      <c r="I24" s="27"/>
      <c r="J24" s="27"/>
      <c r="K24" s="415"/>
      <c r="L24" s="416"/>
      <c r="M24" s="417"/>
      <c r="N24" s="9"/>
      <c r="O24" s="10"/>
      <c r="P24" s="24"/>
      <c r="Q24" s="27"/>
      <c r="R24" s="27"/>
      <c r="S24" s="142"/>
    </row>
    <row r="25" spans="1:21" ht="9.7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</row>
    <row r="26" spans="1:21" ht="30" customHeight="1" thickBot="1" x14ac:dyDescent="0.4">
      <c r="A26" s="452" t="s">
        <v>14</v>
      </c>
      <c r="B26" s="453"/>
      <c r="C26" s="453"/>
      <c r="D26" s="454"/>
      <c r="E26" s="172">
        <f t="shared" ref="E26:J26" si="4">E17+E18+E19+E20+E21+E22+E23+E24+E25</f>
        <v>930</v>
      </c>
      <c r="F26" s="162">
        <f t="shared" si="4"/>
        <v>156.63999999999999</v>
      </c>
      <c r="G26" s="173">
        <f t="shared" si="4"/>
        <v>30.070000000000004</v>
      </c>
      <c r="H26" s="173">
        <f t="shared" si="4"/>
        <v>28.35</v>
      </c>
      <c r="I26" s="173">
        <f t="shared" si="4"/>
        <v>137.11000000000001</v>
      </c>
      <c r="J26" s="173">
        <f t="shared" si="4"/>
        <v>940.98</v>
      </c>
      <c r="K26" s="455" t="s">
        <v>14</v>
      </c>
      <c r="L26" s="453"/>
      <c r="M26" s="454"/>
      <c r="N26" s="172">
        <f t="shared" ref="N26:S26" si="5">N17+N18+N19+N20+N21+N22+N23+N24+N25</f>
        <v>930</v>
      </c>
      <c r="O26" s="174">
        <f t="shared" si="5"/>
        <v>156.63999999999999</v>
      </c>
      <c r="P26" s="175">
        <f t="shared" si="5"/>
        <v>30.070000000000004</v>
      </c>
      <c r="Q26" s="175">
        <f t="shared" si="5"/>
        <v>28.35</v>
      </c>
      <c r="R26" s="175">
        <f t="shared" si="5"/>
        <v>137.11000000000001</v>
      </c>
      <c r="S26" s="176">
        <f t="shared" si="5"/>
        <v>940.98</v>
      </c>
      <c r="T26" s="55">
        <f>F15+F26</f>
        <v>189.51</v>
      </c>
      <c r="U26" s="55">
        <f>O15+O26</f>
        <v>189.51</v>
      </c>
    </row>
    <row r="27" spans="1:21" ht="41.25" customHeight="1" thickBot="1" x14ac:dyDescent="0.3">
      <c r="A27" s="460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67"/>
      <c r="T27" s="55"/>
      <c r="U27" s="116"/>
    </row>
    <row r="28" spans="1:21" ht="41.25" customHeight="1" x14ac:dyDescent="0.3">
      <c r="A28" s="165">
        <v>429</v>
      </c>
      <c r="B28" s="439" t="s">
        <v>27</v>
      </c>
      <c r="C28" s="439"/>
      <c r="D28" s="439"/>
      <c r="E28" s="154" t="s">
        <v>43</v>
      </c>
      <c r="F28" s="155" t="s">
        <v>84</v>
      </c>
      <c r="G28" s="166">
        <v>3.78</v>
      </c>
      <c r="H28" s="166">
        <v>7.92</v>
      </c>
      <c r="I28" s="166">
        <v>19.62</v>
      </c>
      <c r="J28" s="166">
        <v>165.6</v>
      </c>
      <c r="K28" s="439" t="s">
        <v>27</v>
      </c>
      <c r="L28" s="439"/>
      <c r="M28" s="439"/>
      <c r="N28" s="154" t="s">
        <v>43</v>
      </c>
      <c r="O28" s="155" t="s">
        <v>84</v>
      </c>
      <c r="P28" s="166">
        <v>3.78</v>
      </c>
      <c r="Q28" s="166">
        <v>7.92</v>
      </c>
      <c r="R28" s="166">
        <v>19.62</v>
      </c>
      <c r="S28" s="167">
        <v>165.6</v>
      </c>
    </row>
    <row r="29" spans="1:21" ht="44.25" customHeight="1" x14ac:dyDescent="0.3">
      <c r="A29" s="13">
        <v>392</v>
      </c>
      <c r="B29" s="445" t="s">
        <v>40</v>
      </c>
      <c r="C29" s="446"/>
      <c r="D29" s="447"/>
      <c r="E29" s="20" t="s">
        <v>26</v>
      </c>
      <c r="F29" s="21" t="s">
        <v>203</v>
      </c>
      <c r="G29" s="46">
        <v>14.27</v>
      </c>
      <c r="H29" s="46">
        <v>12.4</v>
      </c>
      <c r="I29" s="46">
        <v>9.2899999999999991</v>
      </c>
      <c r="J29" s="46">
        <v>198.67</v>
      </c>
      <c r="K29" s="445" t="s">
        <v>40</v>
      </c>
      <c r="L29" s="446"/>
      <c r="M29" s="447"/>
      <c r="N29" s="20" t="s">
        <v>26</v>
      </c>
      <c r="O29" s="21" t="s">
        <v>203</v>
      </c>
      <c r="P29" s="46">
        <v>14.27</v>
      </c>
      <c r="Q29" s="46">
        <v>12.4</v>
      </c>
      <c r="R29" s="46">
        <v>9.2899999999999991</v>
      </c>
      <c r="S29" s="177">
        <v>198.67</v>
      </c>
    </row>
    <row r="30" spans="1:21" ht="41.2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22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61">
        <v>60</v>
      </c>
    </row>
    <row r="31" spans="1:21" ht="42.7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42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42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36.7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42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42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32.2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29.2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34.5" customHeight="1" thickBot="1" x14ac:dyDescent="0.3">
      <c r="A35" s="168"/>
      <c r="B35" s="478"/>
      <c r="C35" s="479"/>
      <c r="D35" s="480"/>
      <c r="E35" s="169"/>
      <c r="F35" s="169"/>
      <c r="G35" s="171"/>
      <c r="H35" s="171"/>
      <c r="I35" s="171"/>
      <c r="J35" s="171"/>
      <c r="K35" s="478"/>
      <c r="L35" s="479"/>
      <c r="M35" s="480"/>
      <c r="N35" s="279"/>
      <c r="O35" s="186"/>
      <c r="P35" s="170"/>
      <c r="Q35" s="170"/>
      <c r="R35" s="170"/>
      <c r="S35" s="187"/>
    </row>
    <row r="36" spans="1:19" ht="38.25" customHeight="1" thickBot="1" x14ac:dyDescent="0.4">
      <c r="A36" s="452" t="s">
        <v>14</v>
      </c>
      <c r="B36" s="453"/>
      <c r="C36" s="453"/>
      <c r="D36" s="454"/>
      <c r="E36" s="172">
        <f t="shared" ref="E36:J36" si="6">E28+E31+E32+E33+E34+E35</f>
        <v>260</v>
      </c>
      <c r="F36" s="162">
        <f>F28+F29+F30+F31+F32+F33</f>
        <v>48.06</v>
      </c>
      <c r="G36" s="175">
        <f t="shared" si="6"/>
        <v>9.56</v>
      </c>
      <c r="H36" s="175">
        <f t="shared" si="6"/>
        <v>8.68</v>
      </c>
      <c r="I36" s="175">
        <f t="shared" si="6"/>
        <v>54.239999999999995</v>
      </c>
      <c r="J36" s="175">
        <f t="shared" si="6"/>
        <v>335.3</v>
      </c>
      <c r="K36" s="455" t="s">
        <v>14</v>
      </c>
      <c r="L36" s="453"/>
      <c r="M36" s="454"/>
      <c r="N36" s="172">
        <f t="shared" ref="N36:S36" si="7">N28+N31+N32+N33+N34+N35</f>
        <v>260</v>
      </c>
      <c r="O36" s="162">
        <f>O28+O29+O30+O31+O32+O33</f>
        <v>48.06</v>
      </c>
      <c r="P36" s="173">
        <f t="shared" si="7"/>
        <v>9.56</v>
      </c>
      <c r="Q36" s="173">
        <f t="shared" si="7"/>
        <v>8.68</v>
      </c>
      <c r="R36" s="173">
        <f t="shared" si="7"/>
        <v>54.239999999999995</v>
      </c>
      <c r="S36" s="189">
        <f t="shared" si="7"/>
        <v>335.3</v>
      </c>
    </row>
    <row r="37" spans="1:19" ht="40.5" customHeight="1" thickBot="1" x14ac:dyDescent="0.3">
      <c r="A37" s="460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5"/>
    </row>
    <row r="38" spans="1:19" ht="38.25" customHeight="1" x14ac:dyDescent="0.3">
      <c r="A38" s="165">
        <v>515</v>
      </c>
      <c r="B38" s="466" t="s">
        <v>70</v>
      </c>
      <c r="C38" s="467"/>
      <c r="D38" s="468"/>
      <c r="E38" s="149" t="s">
        <v>23</v>
      </c>
      <c r="F38" s="190">
        <v>21.9</v>
      </c>
      <c r="G38" s="151">
        <v>5.22</v>
      </c>
      <c r="H38" s="151">
        <v>4.5</v>
      </c>
      <c r="I38" s="151">
        <v>8.64</v>
      </c>
      <c r="J38" s="191">
        <v>95.4</v>
      </c>
      <c r="K38" s="466" t="s">
        <v>70</v>
      </c>
      <c r="L38" s="467"/>
      <c r="M38" s="468"/>
      <c r="N38" s="149" t="s">
        <v>23</v>
      </c>
      <c r="O38" s="190">
        <v>21.9</v>
      </c>
      <c r="P38" s="151">
        <v>5.22</v>
      </c>
      <c r="Q38" s="151">
        <v>4.5</v>
      </c>
      <c r="R38" s="152">
        <v>8.64</v>
      </c>
      <c r="S38" s="192">
        <v>95.4</v>
      </c>
    </row>
    <row r="39" spans="1:19" ht="46.5" customHeight="1" x14ac:dyDescent="0.3">
      <c r="A39" s="62">
        <v>542</v>
      </c>
      <c r="B39" s="414" t="s">
        <v>71</v>
      </c>
      <c r="C39" s="414"/>
      <c r="D39" s="414"/>
      <c r="E39" s="9" t="s">
        <v>26</v>
      </c>
      <c r="F39" s="10" t="s">
        <v>202</v>
      </c>
      <c r="G39" s="40" t="s">
        <v>44</v>
      </c>
      <c r="H39" s="19">
        <v>3.2</v>
      </c>
      <c r="I39" s="19">
        <v>36.6</v>
      </c>
      <c r="J39" s="19">
        <v>190</v>
      </c>
      <c r="K39" s="414" t="s">
        <v>71</v>
      </c>
      <c r="L39" s="414"/>
      <c r="M39" s="414"/>
      <c r="N39" s="9" t="s">
        <v>26</v>
      </c>
      <c r="O39" s="10" t="s">
        <v>202</v>
      </c>
      <c r="P39" s="40" t="s">
        <v>44</v>
      </c>
      <c r="Q39" s="19">
        <v>3.2</v>
      </c>
      <c r="R39" s="19">
        <v>36.6</v>
      </c>
      <c r="S39" s="141">
        <v>190</v>
      </c>
    </row>
    <row r="40" spans="1:19" ht="30.75" customHeight="1" thickBot="1" x14ac:dyDescent="0.35">
      <c r="A40" s="193"/>
      <c r="B40" s="469"/>
      <c r="C40" s="470"/>
      <c r="D40" s="471"/>
      <c r="E40" s="194"/>
      <c r="F40" s="195"/>
      <c r="G40" s="196"/>
      <c r="H40" s="196"/>
      <c r="I40" s="196"/>
      <c r="J40" s="196"/>
      <c r="K40" s="469"/>
      <c r="L40" s="470"/>
      <c r="M40" s="471"/>
      <c r="N40" s="194"/>
      <c r="O40" s="195"/>
      <c r="P40" s="196"/>
      <c r="Q40" s="196"/>
      <c r="R40" s="196"/>
      <c r="S40" s="197"/>
    </row>
    <row r="41" spans="1:19" ht="29.25" customHeight="1" thickBot="1" x14ac:dyDescent="0.4">
      <c r="A41" s="452" t="s">
        <v>14</v>
      </c>
      <c r="B41" s="453"/>
      <c r="C41" s="453"/>
      <c r="D41" s="454"/>
      <c r="E41" s="172">
        <f t="shared" ref="E41:J41" si="8">E38+E40</f>
        <v>200</v>
      </c>
      <c r="F41" s="162">
        <f>F38+F39+F40</f>
        <v>46.9</v>
      </c>
      <c r="G41" s="173">
        <f t="shared" si="8"/>
        <v>5.22</v>
      </c>
      <c r="H41" s="173">
        <f t="shared" si="8"/>
        <v>4.5</v>
      </c>
      <c r="I41" s="173">
        <f t="shared" si="8"/>
        <v>8.64</v>
      </c>
      <c r="J41" s="173">
        <f t="shared" si="8"/>
        <v>95.4</v>
      </c>
      <c r="K41" s="455" t="s">
        <v>14</v>
      </c>
      <c r="L41" s="453"/>
      <c r="M41" s="454"/>
      <c r="N41" s="172">
        <f t="shared" ref="N41:S41" si="9">N38+N40</f>
        <v>200</v>
      </c>
      <c r="O41" s="162">
        <f>O38+O39+O40</f>
        <v>46.9</v>
      </c>
      <c r="P41" s="173">
        <f t="shared" si="9"/>
        <v>5.22</v>
      </c>
      <c r="Q41" s="173">
        <f t="shared" si="9"/>
        <v>4.5</v>
      </c>
      <c r="R41" s="173">
        <f t="shared" si="9"/>
        <v>8.64</v>
      </c>
      <c r="S41" s="189">
        <f t="shared" si="9"/>
        <v>95.4</v>
      </c>
    </row>
    <row r="42" spans="1:19" ht="40.5" customHeight="1" thickBot="1" x14ac:dyDescent="0.4">
      <c r="A42" s="515" t="s">
        <v>14</v>
      </c>
      <c r="B42" s="516"/>
      <c r="C42" s="516"/>
      <c r="D42" s="517"/>
      <c r="E42" s="198">
        <f>E11+E15+E26+E36+E41</f>
        <v>1620</v>
      </c>
      <c r="F42" s="199">
        <f>F11+F15+F26+F36+F41</f>
        <v>284.46999999999997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1620</v>
      </c>
      <c r="O42" s="199">
        <f>O11+O15+O26+O36+O41</f>
        <v>284.46999999999997</v>
      </c>
      <c r="P42" s="198"/>
      <c r="Q42" s="198"/>
      <c r="R42" s="198"/>
      <c r="S42" s="200"/>
    </row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A42:D42"/>
    <mergeCell ref="K42:M42"/>
    <mergeCell ref="A41:D41"/>
    <mergeCell ref="K41:M41"/>
    <mergeCell ref="A1:D1"/>
    <mergeCell ref="L1:O1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P1:S1"/>
    <mergeCell ref="A2:D2"/>
    <mergeCell ref="A3:D3"/>
    <mergeCell ref="L3:O3"/>
    <mergeCell ref="P3:S3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K26:M26"/>
    <mergeCell ref="B28:D28"/>
    <mergeCell ref="K28:M28"/>
    <mergeCell ref="A26:D26"/>
    <mergeCell ref="A27:J27"/>
    <mergeCell ref="K27:S27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K34:M34"/>
    <mergeCell ref="B34:D34"/>
    <mergeCell ref="K35:M35"/>
    <mergeCell ref="B35:D35"/>
    <mergeCell ref="A36:D36"/>
    <mergeCell ref="K36:M36"/>
    <mergeCell ref="A37:J37"/>
    <mergeCell ref="K37:S37"/>
    <mergeCell ref="K38:M38"/>
    <mergeCell ref="K40:M40"/>
    <mergeCell ref="B38:D38"/>
    <mergeCell ref="K39:M39"/>
    <mergeCell ref="B39:D39"/>
    <mergeCell ref="B40:D40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13" workbookViewId="0">
      <selection activeCell="N43" sqref="N43"/>
    </sheetView>
  </sheetViews>
  <sheetFormatPr defaultRowHeight="15" x14ac:dyDescent="0.25"/>
  <cols>
    <col min="4" max="4" width="16.28515625" customWidth="1"/>
    <col min="6" max="6" width="12.7109375" customWidth="1"/>
    <col min="9" max="9" width="11.42578125" customWidth="1"/>
    <col min="10" max="10" width="11.7109375" customWidth="1"/>
    <col min="13" max="13" width="15.7109375" customWidth="1"/>
    <col min="15" max="15" width="13.7109375" customWidth="1"/>
    <col min="18" max="18" width="10.5703125" customWidth="1"/>
    <col min="19" max="19" width="12.28515625" customWidth="1"/>
  </cols>
  <sheetData>
    <row r="1" spans="1:19" ht="24.95" customHeight="1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24.95" customHeight="1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8"/>
      <c r="M2" s="138"/>
      <c r="N2" s="138"/>
      <c r="O2" s="139"/>
      <c r="P2" s="297" t="s">
        <v>186</v>
      </c>
      <c r="Q2" s="297"/>
      <c r="R2" s="297"/>
      <c r="S2" s="298"/>
    </row>
    <row r="3" spans="1:19" ht="24.95" customHeight="1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24.95" customHeight="1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customHeight="1" thickBot="1" x14ac:dyDescent="0.4">
      <c r="B5" s="425" t="s">
        <v>266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04.25" customHeight="1" thickBot="1" x14ac:dyDescent="0.3">
      <c r="A6" s="215" t="s">
        <v>4</v>
      </c>
      <c r="B6" s="491" t="s">
        <v>5</v>
      </c>
      <c r="C6" s="543"/>
      <c r="D6" s="544"/>
      <c r="E6" s="299" t="s">
        <v>6</v>
      </c>
      <c r="F6" s="301" t="s">
        <v>7</v>
      </c>
      <c r="G6" s="301" t="s">
        <v>8</v>
      </c>
      <c r="H6" s="301" t="s">
        <v>9</v>
      </c>
      <c r="I6" s="301" t="s">
        <v>10</v>
      </c>
      <c r="J6" s="300" t="s">
        <v>11</v>
      </c>
      <c r="K6" s="491" t="s">
        <v>33</v>
      </c>
      <c r="L6" s="543"/>
      <c r="M6" s="544"/>
      <c r="N6" s="299" t="s">
        <v>6</v>
      </c>
      <c r="O6" s="301" t="s">
        <v>7</v>
      </c>
      <c r="P6" s="301" t="s">
        <v>8</v>
      </c>
      <c r="Q6" s="301" t="s">
        <v>9</v>
      </c>
      <c r="R6" s="301" t="s">
        <v>10</v>
      </c>
      <c r="S6" s="218" t="s">
        <v>11</v>
      </c>
    </row>
    <row r="7" spans="1:19" ht="35.1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35.1" customHeight="1" x14ac:dyDescent="0.3">
      <c r="A8" s="165"/>
      <c r="B8" s="475"/>
      <c r="C8" s="476"/>
      <c r="D8" s="477"/>
      <c r="E8" s="154"/>
      <c r="F8" s="155"/>
      <c r="G8" s="166"/>
      <c r="H8" s="166"/>
      <c r="I8" s="166"/>
      <c r="J8" s="166"/>
      <c r="K8" s="475"/>
      <c r="L8" s="476"/>
      <c r="M8" s="477"/>
      <c r="N8" s="154"/>
      <c r="O8" s="155"/>
      <c r="P8" s="166"/>
      <c r="Q8" s="166"/>
      <c r="R8" s="166"/>
      <c r="S8" s="167"/>
    </row>
    <row r="9" spans="1:19" ht="35.1" customHeight="1" x14ac:dyDescent="0.3">
      <c r="A9" s="13"/>
      <c r="B9" s="445"/>
      <c r="C9" s="446"/>
      <c r="D9" s="447"/>
      <c r="E9" s="14"/>
      <c r="F9" s="15"/>
      <c r="G9" s="22"/>
      <c r="H9" s="22"/>
      <c r="I9" s="22"/>
      <c r="J9" s="22"/>
      <c r="K9" s="445"/>
      <c r="L9" s="446"/>
      <c r="M9" s="447"/>
      <c r="N9" s="14"/>
      <c r="O9" s="15"/>
      <c r="P9" s="22"/>
      <c r="Q9" s="22"/>
      <c r="R9" s="22"/>
      <c r="S9" s="61"/>
    </row>
    <row r="10" spans="1:19" ht="35.1" customHeight="1" thickBot="1" x14ac:dyDescent="0.35">
      <c r="A10" s="193"/>
      <c r="B10" s="469"/>
      <c r="C10" s="470"/>
      <c r="D10" s="471"/>
      <c r="E10" s="194"/>
      <c r="F10" s="195"/>
      <c r="G10" s="234"/>
      <c r="H10" s="234"/>
      <c r="I10" s="234"/>
      <c r="J10" s="234"/>
      <c r="K10" s="469"/>
      <c r="L10" s="470"/>
      <c r="M10" s="471"/>
      <c r="N10" s="194"/>
      <c r="O10" s="195"/>
      <c r="P10" s="234"/>
      <c r="Q10" s="234"/>
      <c r="R10" s="234"/>
      <c r="S10" s="236"/>
    </row>
    <row r="11" spans="1:19" ht="35.1" customHeight="1" thickBot="1" x14ac:dyDescent="0.4">
      <c r="A11" s="452" t="s">
        <v>14</v>
      </c>
      <c r="B11" s="453"/>
      <c r="C11" s="453"/>
      <c r="D11" s="454"/>
      <c r="E11" s="172">
        <f t="shared" ref="E11:J11" si="0">E8+E9+E10</f>
        <v>0</v>
      </c>
      <c r="F11" s="162">
        <f t="shared" si="0"/>
        <v>0</v>
      </c>
      <c r="G11" s="163">
        <f t="shared" si="0"/>
        <v>0</v>
      </c>
      <c r="H11" s="163">
        <f t="shared" si="0"/>
        <v>0</v>
      </c>
      <c r="I11" s="163">
        <f t="shared" si="0"/>
        <v>0</v>
      </c>
      <c r="J11" s="163">
        <f t="shared" si="0"/>
        <v>0</v>
      </c>
      <c r="K11" s="455" t="s">
        <v>14</v>
      </c>
      <c r="L11" s="453"/>
      <c r="M11" s="454"/>
      <c r="N11" s="172">
        <f t="shared" ref="N11:S11" si="1">N8+N9+N10</f>
        <v>0</v>
      </c>
      <c r="O11" s="162">
        <f t="shared" si="1"/>
        <v>0</v>
      </c>
      <c r="P11" s="237">
        <f t="shared" si="1"/>
        <v>0</v>
      </c>
      <c r="Q11" s="237">
        <f t="shared" si="1"/>
        <v>0</v>
      </c>
      <c r="R11" s="237">
        <f t="shared" si="1"/>
        <v>0</v>
      </c>
      <c r="S11" s="306">
        <f t="shared" si="1"/>
        <v>0</v>
      </c>
    </row>
    <row r="12" spans="1:19" ht="35.1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545" t="s">
        <v>15</v>
      </c>
      <c r="L12" s="545"/>
      <c r="M12" s="545"/>
      <c r="N12" s="545"/>
      <c r="O12" s="545"/>
      <c r="P12" s="545"/>
      <c r="Q12" s="545"/>
      <c r="R12" s="545"/>
      <c r="S12" s="545"/>
    </row>
    <row r="13" spans="1:19" ht="42.75" customHeight="1" x14ac:dyDescent="0.3">
      <c r="A13" s="274">
        <v>93</v>
      </c>
      <c r="B13" s="475" t="s">
        <v>140</v>
      </c>
      <c r="C13" s="476"/>
      <c r="D13" s="477"/>
      <c r="E13" s="154" t="s">
        <v>35</v>
      </c>
      <c r="F13" s="155" t="s">
        <v>242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75" t="s">
        <v>140</v>
      </c>
      <c r="L13" s="476"/>
      <c r="M13" s="477"/>
      <c r="N13" s="154" t="s">
        <v>35</v>
      </c>
      <c r="O13" s="155" t="s">
        <v>242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1" customHeight="1" thickBot="1" x14ac:dyDescent="0.35">
      <c r="A14" s="18">
        <v>518</v>
      </c>
      <c r="B14" s="440" t="s">
        <v>88</v>
      </c>
      <c r="C14" s="440"/>
      <c r="D14" s="440"/>
      <c r="E14" s="20" t="s">
        <v>23</v>
      </c>
      <c r="F14" s="21" t="s">
        <v>205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205</v>
      </c>
      <c r="P14" s="46">
        <v>10</v>
      </c>
      <c r="Q14" s="46">
        <v>6.4</v>
      </c>
      <c r="R14" s="46">
        <v>17</v>
      </c>
      <c r="S14" s="46">
        <v>174</v>
      </c>
    </row>
    <row r="15" spans="1:19" ht="35.1" customHeight="1" thickBot="1" x14ac:dyDescent="0.4">
      <c r="A15" s="452" t="s">
        <v>14</v>
      </c>
      <c r="B15" s="453"/>
      <c r="C15" s="453"/>
      <c r="D15" s="454"/>
      <c r="E15" s="172">
        <f t="shared" ref="E15:J15" si="2">E13+E14</f>
        <v>240</v>
      </c>
      <c r="F15" s="162">
        <f t="shared" si="2"/>
        <v>46.93</v>
      </c>
      <c r="G15" s="163">
        <f t="shared" si="2"/>
        <v>14.190000000000001</v>
      </c>
      <c r="H15" s="163">
        <f t="shared" si="2"/>
        <v>10.43</v>
      </c>
      <c r="I15" s="163">
        <f t="shared" si="2"/>
        <v>31.05</v>
      </c>
      <c r="J15" s="163">
        <f t="shared" si="2"/>
        <v>219.5</v>
      </c>
      <c r="K15" s="455" t="s">
        <v>14</v>
      </c>
      <c r="L15" s="453"/>
      <c r="M15" s="454"/>
      <c r="N15" s="172">
        <f t="shared" ref="N15:S15" si="3">N13+N14</f>
        <v>240</v>
      </c>
      <c r="O15" s="162">
        <f t="shared" si="3"/>
        <v>46.93</v>
      </c>
      <c r="P15" s="163">
        <f t="shared" si="3"/>
        <v>14.190000000000001</v>
      </c>
      <c r="Q15" s="163">
        <f t="shared" si="3"/>
        <v>10.43</v>
      </c>
      <c r="R15" s="163">
        <f t="shared" si="3"/>
        <v>31.05</v>
      </c>
      <c r="S15" s="164">
        <f t="shared" si="3"/>
        <v>219.5</v>
      </c>
    </row>
    <row r="16" spans="1:19" ht="35.1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45"/>
    </row>
    <row r="17" spans="1:21" ht="41.25" customHeight="1" x14ac:dyDescent="0.3">
      <c r="A17" s="148">
        <v>65</v>
      </c>
      <c r="B17" s="481" t="s">
        <v>214</v>
      </c>
      <c r="C17" s="481"/>
      <c r="D17" s="481"/>
      <c r="E17" s="149" t="s">
        <v>26</v>
      </c>
      <c r="F17" s="150" t="s">
        <v>42</v>
      </c>
      <c r="G17" s="151">
        <v>2.93</v>
      </c>
      <c r="H17" s="151">
        <v>6.84</v>
      </c>
      <c r="I17" s="151">
        <v>11.9</v>
      </c>
      <c r="J17" s="152">
        <v>154</v>
      </c>
      <c r="K17" s="481" t="s">
        <v>214</v>
      </c>
      <c r="L17" s="481"/>
      <c r="M17" s="481"/>
      <c r="N17" s="149" t="s">
        <v>26</v>
      </c>
      <c r="O17" s="150" t="s">
        <v>42</v>
      </c>
      <c r="P17" s="151">
        <v>2.93</v>
      </c>
      <c r="Q17" s="151">
        <v>6.84</v>
      </c>
      <c r="R17" s="151">
        <v>11.9</v>
      </c>
      <c r="S17" s="152">
        <v>154</v>
      </c>
    </row>
    <row r="18" spans="1:21" ht="48" customHeight="1" x14ac:dyDescent="0.3">
      <c r="A18" s="8">
        <v>147</v>
      </c>
      <c r="B18" s="414" t="s">
        <v>133</v>
      </c>
      <c r="C18" s="414"/>
      <c r="D18" s="414"/>
      <c r="E18" s="9" t="s">
        <v>38</v>
      </c>
      <c r="F18" s="10" t="s">
        <v>138</v>
      </c>
      <c r="G18" s="19">
        <v>5.0199999999999996</v>
      </c>
      <c r="H18" s="19">
        <v>3.98</v>
      </c>
      <c r="I18" s="19">
        <v>23.22</v>
      </c>
      <c r="J18" s="141">
        <v>70.900000000000006</v>
      </c>
      <c r="K18" s="414" t="s">
        <v>133</v>
      </c>
      <c r="L18" s="414"/>
      <c r="M18" s="414"/>
      <c r="N18" s="9" t="s">
        <v>38</v>
      </c>
      <c r="O18" s="10" t="s">
        <v>138</v>
      </c>
      <c r="P18" s="19">
        <v>5.0199999999999996</v>
      </c>
      <c r="Q18" s="19">
        <v>3.98</v>
      </c>
      <c r="R18" s="19">
        <v>23.22</v>
      </c>
      <c r="S18" s="141">
        <v>70.900000000000006</v>
      </c>
    </row>
    <row r="19" spans="1:21" ht="35.25" customHeight="1" x14ac:dyDescent="0.3">
      <c r="A19" s="45">
        <v>301</v>
      </c>
      <c r="B19" s="440" t="s">
        <v>185</v>
      </c>
      <c r="C19" s="440"/>
      <c r="D19" s="440"/>
      <c r="E19" s="20" t="s">
        <v>43</v>
      </c>
      <c r="F19" s="21" t="s">
        <v>215</v>
      </c>
      <c r="G19" s="46">
        <v>13.61</v>
      </c>
      <c r="H19" s="46">
        <v>19.37</v>
      </c>
      <c r="I19" s="46">
        <v>29.26</v>
      </c>
      <c r="J19" s="177">
        <v>444.86</v>
      </c>
      <c r="K19" s="440" t="s">
        <v>185</v>
      </c>
      <c r="L19" s="440"/>
      <c r="M19" s="440"/>
      <c r="N19" s="20" t="s">
        <v>43</v>
      </c>
      <c r="O19" s="21" t="s">
        <v>215</v>
      </c>
      <c r="P19" s="46">
        <v>13.61</v>
      </c>
      <c r="Q19" s="46">
        <v>19.37</v>
      </c>
      <c r="R19" s="46">
        <v>29.26</v>
      </c>
      <c r="S19" s="177">
        <v>444.86</v>
      </c>
    </row>
    <row r="20" spans="1:21" ht="35.1" customHeight="1" x14ac:dyDescent="0.3">
      <c r="A20" s="18">
        <v>495</v>
      </c>
      <c r="B20" s="440" t="s">
        <v>20</v>
      </c>
      <c r="C20" s="440"/>
      <c r="D20" s="440"/>
      <c r="E20" s="20" t="s">
        <v>23</v>
      </c>
      <c r="F20" s="21" t="s">
        <v>172</v>
      </c>
      <c r="G20" s="46">
        <v>0.3</v>
      </c>
      <c r="H20" s="46">
        <v>0.2</v>
      </c>
      <c r="I20" s="46">
        <v>25.1</v>
      </c>
      <c r="J20" s="177">
        <v>71.31</v>
      </c>
      <c r="K20" s="440" t="s">
        <v>20</v>
      </c>
      <c r="L20" s="440"/>
      <c r="M20" s="440"/>
      <c r="N20" s="20" t="s">
        <v>23</v>
      </c>
      <c r="O20" s="21" t="s">
        <v>172</v>
      </c>
      <c r="P20" s="46">
        <v>0.3</v>
      </c>
      <c r="Q20" s="46">
        <v>0.2</v>
      </c>
      <c r="R20" s="46">
        <v>25.1</v>
      </c>
      <c r="S20" s="177">
        <v>71.31</v>
      </c>
    </row>
    <row r="21" spans="1:21" ht="35.1" customHeight="1" x14ac:dyDescent="0.3">
      <c r="A21" s="8">
        <v>108</v>
      </c>
      <c r="B21" s="415" t="s">
        <v>21</v>
      </c>
      <c r="C21" s="416"/>
      <c r="D21" s="417"/>
      <c r="E21" s="9" t="s">
        <v>48</v>
      </c>
      <c r="F21" s="10" t="s">
        <v>141</v>
      </c>
      <c r="G21" s="27">
        <v>3.8</v>
      </c>
      <c r="H21" s="27">
        <v>0.4</v>
      </c>
      <c r="I21" s="27">
        <v>24.6</v>
      </c>
      <c r="J21" s="142">
        <v>117.5</v>
      </c>
      <c r="K21" s="415" t="s">
        <v>21</v>
      </c>
      <c r="L21" s="416"/>
      <c r="M21" s="417"/>
      <c r="N21" s="9" t="s">
        <v>48</v>
      </c>
      <c r="O21" s="10" t="s">
        <v>141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34.5" customHeight="1" x14ac:dyDescent="0.3">
      <c r="A22" s="8">
        <v>109</v>
      </c>
      <c r="B22" s="415" t="s">
        <v>53</v>
      </c>
      <c r="C22" s="416"/>
      <c r="D22" s="417"/>
      <c r="E22" s="9" t="s">
        <v>41</v>
      </c>
      <c r="F22" s="10" t="s">
        <v>142</v>
      </c>
      <c r="G22" s="24">
        <v>1.98</v>
      </c>
      <c r="H22" s="27">
        <v>0.36</v>
      </c>
      <c r="I22" s="27">
        <v>10.02</v>
      </c>
      <c r="J22" s="142">
        <v>52.2</v>
      </c>
      <c r="K22" s="415" t="s">
        <v>53</v>
      </c>
      <c r="L22" s="416"/>
      <c r="M22" s="417"/>
      <c r="N22" s="9" t="s">
        <v>41</v>
      </c>
      <c r="O22" s="10" t="s">
        <v>142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35.1" customHeight="1" x14ac:dyDescent="0.3">
      <c r="A23" s="8">
        <v>112</v>
      </c>
      <c r="B23" s="415" t="s">
        <v>63</v>
      </c>
      <c r="C23" s="416"/>
      <c r="D23" s="417"/>
      <c r="E23" s="9" t="s">
        <v>253</v>
      </c>
      <c r="F23" s="10" t="s">
        <v>241</v>
      </c>
      <c r="G23" s="24">
        <v>0.35</v>
      </c>
      <c r="H23" s="27">
        <v>0.35</v>
      </c>
      <c r="I23" s="27">
        <v>8.6</v>
      </c>
      <c r="J23" s="142">
        <v>41.23</v>
      </c>
      <c r="K23" s="415" t="s">
        <v>63</v>
      </c>
      <c r="L23" s="416"/>
      <c r="M23" s="417"/>
      <c r="N23" s="9" t="s">
        <v>253</v>
      </c>
      <c r="O23" s="10" t="s">
        <v>241</v>
      </c>
      <c r="P23" s="24">
        <v>0.35</v>
      </c>
      <c r="Q23" s="27">
        <v>0.35</v>
      </c>
      <c r="R23" s="27">
        <v>8.6</v>
      </c>
      <c r="S23" s="142">
        <v>41.23</v>
      </c>
    </row>
    <row r="24" spans="1:21" ht="21.75" customHeight="1" x14ac:dyDescent="0.3">
      <c r="A24" s="213"/>
      <c r="B24" s="435"/>
      <c r="C24" s="436"/>
      <c r="D24" s="437"/>
      <c r="E24" s="12"/>
      <c r="F24" s="47"/>
      <c r="G24" s="28"/>
      <c r="H24" s="28"/>
      <c r="I24" s="28"/>
      <c r="J24" s="214"/>
      <c r="K24" s="435"/>
      <c r="L24" s="436"/>
      <c r="M24" s="437"/>
      <c r="N24" s="12"/>
      <c r="O24" s="47"/>
      <c r="P24" s="28"/>
      <c r="Q24" s="28"/>
      <c r="R24" s="28"/>
      <c r="S24" s="214"/>
    </row>
    <row r="25" spans="1:21" ht="19.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</row>
    <row r="26" spans="1:21" ht="28.5" customHeight="1" thickBot="1" x14ac:dyDescent="0.4">
      <c r="A26" s="452" t="s">
        <v>14</v>
      </c>
      <c r="B26" s="453"/>
      <c r="C26" s="453"/>
      <c r="D26" s="454"/>
      <c r="E26" s="172">
        <f t="shared" ref="E26:J26" si="4">E17+E18+E19+E20+E21+E22+E23+E24+E25</f>
        <v>950</v>
      </c>
      <c r="F26" s="162">
        <f t="shared" si="4"/>
        <v>142.57999999999998</v>
      </c>
      <c r="G26" s="163">
        <f t="shared" si="4"/>
        <v>27.990000000000002</v>
      </c>
      <c r="H26" s="163">
        <f t="shared" si="4"/>
        <v>31.5</v>
      </c>
      <c r="I26" s="163">
        <f t="shared" si="4"/>
        <v>132.69999999999999</v>
      </c>
      <c r="J26" s="163">
        <f t="shared" si="4"/>
        <v>952</v>
      </c>
      <c r="K26" s="455" t="s">
        <v>14</v>
      </c>
      <c r="L26" s="453"/>
      <c r="M26" s="454"/>
      <c r="N26" s="172">
        <f t="shared" ref="N26:S26" si="5">N17+N18+N19+N20+N21+N22+N23+N24+N25</f>
        <v>950</v>
      </c>
      <c r="O26" s="162">
        <f t="shared" si="5"/>
        <v>142.57999999999998</v>
      </c>
      <c r="P26" s="237">
        <f t="shared" si="5"/>
        <v>27.990000000000002</v>
      </c>
      <c r="Q26" s="237">
        <f t="shared" si="5"/>
        <v>31.5</v>
      </c>
      <c r="R26" s="237">
        <f t="shared" si="5"/>
        <v>132.69999999999999</v>
      </c>
      <c r="S26" s="306">
        <f t="shared" si="5"/>
        <v>952</v>
      </c>
      <c r="T26" s="55">
        <f>F15+F26</f>
        <v>189.51</v>
      </c>
      <c r="U26" s="55">
        <f>O15+O26</f>
        <v>189.51</v>
      </c>
    </row>
    <row r="27" spans="1:21" ht="35.1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</row>
    <row r="28" spans="1:21" ht="35.1" customHeight="1" x14ac:dyDescent="0.3">
      <c r="A28" s="165">
        <v>69</v>
      </c>
      <c r="B28" s="475" t="s">
        <v>85</v>
      </c>
      <c r="C28" s="476"/>
      <c r="D28" s="477"/>
      <c r="E28" s="154" t="s">
        <v>26</v>
      </c>
      <c r="F28" s="155" t="s">
        <v>42</v>
      </c>
      <c r="G28" s="166">
        <v>2.8</v>
      </c>
      <c r="H28" s="166">
        <v>7.1</v>
      </c>
      <c r="I28" s="166">
        <v>9.1</v>
      </c>
      <c r="J28" s="166">
        <v>111</v>
      </c>
      <c r="K28" s="475" t="s">
        <v>85</v>
      </c>
      <c r="L28" s="476"/>
      <c r="M28" s="477"/>
      <c r="N28" s="154" t="s">
        <v>26</v>
      </c>
      <c r="O28" s="155" t="s">
        <v>42</v>
      </c>
      <c r="P28" s="166">
        <v>2.8</v>
      </c>
      <c r="Q28" s="166">
        <v>7.1</v>
      </c>
      <c r="R28" s="166">
        <v>9.1</v>
      </c>
      <c r="S28" s="167">
        <v>111</v>
      </c>
    </row>
    <row r="29" spans="1:21" ht="37.5" customHeight="1" x14ac:dyDescent="0.3">
      <c r="A29" s="8">
        <v>291</v>
      </c>
      <c r="B29" s="415" t="s">
        <v>51</v>
      </c>
      <c r="C29" s="416"/>
      <c r="D29" s="417"/>
      <c r="E29" s="9" t="s">
        <v>23</v>
      </c>
      <c r="F29" s="10" t="s">
        <v>72</v>
      </c>
      <c r="G29" s="19">
        <v>7.53</v>
      </c>
      <c r="H29" s="19">
        <v>0.91</v>
      </c>
      <c r="I29" s="19">
        <v>38.72</v>
      </c>
      <c r="J29" s="19">
        <v>193.2</v>
      </c>
      <c r="K29" s="415" t="s">
        <v>51</v>
      </c>
      <c r="L29" s="416"/>
      <c r="M29" s="417"/>
      <c r="N29" s="9" t="s">
        <v>23</v>
      </c>
      <c r="O29" s="10" t="s">
        <v>72</v>
      </c>
      <c r="P29" s="19">
        <v>7.53</v>
      </c>
      <c r="Q29" s="19">
        <v>0.91</v>
      </c>
      <c r="R29" s="19">
        <v>38.72</v>
      </c>
      <c r="S29" s="141">
        <v>193.2</v>
      </c>
    </row>
    <row r="30" spans="1:21" ht="35.1" customHeight="1" x14ac:dyDescent="0.3">
      <c r="A30" s="18">
        <v>410</v>
      </c>
      <c r="B30" s="440" t="s">
        <v>54</v>
      </c>
      <c r="C30" s="440"/>
      <c r="D30" s="440"/>
      <c r="E30" s="20" t="s">
        <v>26</v>
      </c>
      <c r="F30" s="21" t="s">
        <v>244</v>
      </c>
      <c r="G30" s="46">
        <v>14.27</v>
      </c>
      <c r="H30" s="46">
        <v>13.29</v>
      </c>
      <c r="I30" s="46">
        <v>13.16</v>
      </c>
      <c r="J30" s="46">
        <v>198.67</v>
      </c>
      <c r="K30" s="440" t="s">
        <v>54</v>
      </c>
      <c r="L30" s="440"/>
      <c r="M30" s="440"/>
      <c r="N30" s="20" t="s">
        <v>26</v>
      </c>
      <c r="O30" s="21" t="s">
        <v>244</v>
      </c>
      <c r="P30" s="46">
        <v>14.27</v>
      </c>
      <c r="Q30" s="46">
        <v>13.29</v>
      </c>
      <c r="R30" s="46">
        <v>13.16</v>
      </c>
      <c r="S30" s="177">
        <v>198.67</v>
      </c>
    </row>
    <row r="31" spans="1:21" ht="44.25" customHeight="1" x14ac:dyDescent="0.3">
      <c r="A31" s="45">
        <v>508</v>
      </c>
      <c r="B31" s="445" t="s">
        <v>56</v>
      </c>
      <c r="C31" s="446"/>
      <c r="D31" s="447"/>
      <c r="E31" s="14" t="s">
        <v>23</v>
      </c>
      <c r="F31" s="15" t="s">
        <v>165</v>
      </c>
      <c r="G31" s="22">
        <v>0.5</v>
      </c>
      <c r="H31" s="22">
        <v>0</v>
      </c>
      <c r="I31" s="22">
        <v>27</v>
      </c>
      <c r="J31" s="22">
        <v>110</v>
      </c>
      <c r="K31" s="445" t="s">
        <v>56</v>
      </c>
      <c r="L31" s="446"/>
      <c r="M31" s="447"/>
      <c r="N31" s="14" t="s">
        <v>23</v>
      </c>
      <c r="O31" s="15" t="s">
        <v>165</v>
      </c>
      <c r="P31" s="22">
        <v>0.5</v>
      </c>
      <c r="Q31" s="22">
        <v>0</v>
      </c>
      <c r="R31" s="22">
        <v>27</v>
      </c>
      <c r="S31" s="61">
        <v>110</v>
      </c>
    </row>
    <row r="32" spans="1:21" ht="37.5" customHeight="1" x14ac:dyDescent="0.3">
      <c r="A32" s="8">
        <v>108</v>
      </c>
      <c r="B32" s="415" t="s">
        <v>21</v>
      </c>
      <c r="C32" s="416"/>
      <c r="D32" s="417"/>
      <c r="E32" s="9" t="s">
        <v>48</v>
      </c>
      <c r="F32" s="10" t="s">
        <v>152</v>
      </c>
      <c r="G32" s="27">
        <v>3.8</v>
      </c>
      <c r="H32" s="27">
        <v>0.4</v>
      </c>
      <c r="I32" s="27">
        <v>24.6</v>
      </c>
      <c r="J32" s="27">
        <v>117.5</v>
      </c>
      <c r="K32" s="415" t="s">
        <v>21</v>
      </c>
      <c r="L32" s="416"/>
      <c r="M32" s="417"/>
      <c r="N32" s="9" t="s">
        <v>48</v>
      </c>
      <c r="O32" s="10" t="s">
        <v>152</v>
      </c>
      <c r="P32" s="27">
        <v>3.8</v>
      </c>
      <c r="Q32" s="27">
        <v>0.4</v>
      </c>
      <c r="R32" s="27">
        <v>24.6</v>
      </c>
      <c r="S32" s="142">
        <v>117.5</v>
      </c>
    </row>
    <row r="33" spans="1:19" ht="42.75" customHeight="1" thickBot="1" x14ac:dyDescent="0.35">
      <c r="A33" s="193">
        <v>110</v>
      </c>
      <c r="B33" s="469" t="s">
        <v>25</v>
      </c>
      <c r="C33" s="470"/>
      <c r="D33" s="471"/>
      <c r="E33" s="194" t="s">
        <v>41</v>
      </c>
      <c r="F33" s="195" t="s">
        <v>130</v>
      </c>
      <c r="G33" s="234">
        <v>1.98</v>
      </c>
      <c r="H33" s="196">
        <v>0.36</v>
      </c>
      <c r="I33" s="196">
        <v>10.199999999999999</v>
      </c>
      <c r="J33" s="196">
        <v>54.3</v>
      </c>
      <c r="K33" s="469" t="s">
        <v>25</v>
      </c>
      <c r="L33" s="470"/>
      <c r="M33" s="471"/>
      <c r="N33" s="194" t="s">
        <v>41</v>
      </c>
      <c r="O33" s="195" t="s">
        <v>130</v>
      </c>
      <c r="P33" s="234">
        <v>1.98</v>
      </c>
      <c r="Q33" s="196">
        <v>0.36</v>
      </c>
      <c r="R33" s="196">
        <v>10.199999999999999</v>
      </c>
      <c r="S33" s="197">
        <v>54.3</v>
      </c>
    </row>
    <row r="34" spans="1:19" ht="35.1" customHeight="1" thickBot="1" x14ac:dyDescent="0.4">
      <c r="A34" s="452" t="s">
        <v>14</v>
      </c>
      <c r="B34" s="453"/>
      <c r="C34" s="453"/>
      <c r="D34" s="454"/>
      <c r="E34" s="172">
        <f t="shared" ref="E34:J34" si="6">E28+E29+E30+E31+E32+E33</f>
        <v>680</v>
      </c>
      <c r="F34" s="162">
        <f t="shared" si="6"/>
        <v>46.060000000000009</v>
      </c>
      <c r="G34" s="175">
        <f t="shared" si="6"/>
        <v>30.880000000000003</v>
      </c>
      <c r="H34" s="175">
        <f t="shared" si="6"/>
        <v>22.059999999999995</v>
      </c>
      <c r="I34" s="175">
        <f t="shared" si="6"/>
        <v>122.78000000000002</v>
      </c>
      <c r="J34" s="175">
        <f t="shared" si="6"/>
        <v>784.67</v>
      </c>
      <c r="K34" s="455" t="s">
        <v>14</v>
      </c>
      <c r="L34" s="453"/>
      <c r="M34" s="454"/>
      <c r="N34" s="172">
        <f t="shared" ref="N34:S34" si="7">N28+N29+N30+N31+N32+N33</f>
        <v>680</v>
      </c>
      <c r="O34" s="162">
        <f t="shared" si="7"/>
        <v>46.060000000000009</v>
      </c>
      <c r="P34" s="173">
        <f t="shared" si="7"/>
        <v>30.880000000000003</v>
      </c>
      <c r="Q34" s="173">
        <f t="shared" si="7"/>
        <v>22.059999999999995</v>
      </c>
      <c r="R34" s="173">
        <f t="shared" si="7"/>
        <v>122.78000000000002</v>
      </c>
      <c r="S34" s="189">
        <f t="shared" si="7"/>
        <v>784.67</v>
      </c>
    </row>
    <row r="35" spans="1:19" ht="35.1" customHeight="1" thickBot="1" x14ac:dyDescent="0.3">
      <c r="A35" s="497" t="s">
        <v>18</v>
      </c>
      <c r="B35" s="461"/>
      <c r="C35" s="461"/>
      <c r="D35" s="461"/>
      <c r="E35" s="461"/>
      <c r="F35" s="461"/>
      <c r="G35" s="461"/>
      <c r="H35" s="461"/>
      <c r="I35" s="461"/>
      <c r="J35" s="462"/>
      <c r="K35" s="463" t="s">
        <v>18</v>
      </c>
      <c r="L35" s="464"/>
      <c r="M35" s="464"/>
      <c r="N35" s="464"/>
      <c r="O35" s="464"/>
      <c r="P35" s="464"/>
      <c r="Q35" s="464"/>
      <c r="R35" s="464"/>
      <c r="S35" s="464"/>
    </row>
    <row r="36" spans="1:19" ht="35.1" customHeight="1" x14ac:dyDescent="0.3">
      <c r="A36" s="165">
        <v>516</v>
      </c>
      <c r="B36" s="475" t="s">
        <v>77</v>
      </c>
      <c r="C36" s="476"/>
      <c r="D36" s="477"/>
      <c r="E36" s="154" t="s">
        <v>23</v>
      </c>
      <c r="F36" s="155" t="s">
        <v>243</v>
      </c>
      <c r="G36" s="191">
        <v>5.8</v>
      </c>
      <c r="H36" s="191">
        <v>5</v>
      </c>
      <c r="I36" s="191">
        <v>8</v>
      </c>
      <c r="J36" s="191">
        <v>100</v>
      </c>
      <c r="K36" s="475" t="s">
        <v>77</v>
      </c>
      <c r="L36" s="476"/>
      <c r="M36" s="477"/>
      <c r="N36" s="154" t="s">
        <v>23</v>
      </c>
      <c r="O36" s="155" t="s">
        <v>243</v>
      </c>
      <c r="P36" s="191">
        <v>5.8</v>
      </c>
      <c r="Q36" s="191">
        <v>5</v>
      </c>
      <c r="R36" s="191">
        <v>8</v>
      </c>
      <c r="S36" s="192">
        <v>100</v>
      </c>
    </row>
    <row r="37" spans="1:19" ht="35.1" customHeight="1" thickBot="1" x14ac:dyDescent="0.35">
      <c r="A37" s="193">
        <v>549</v>
      </c>
      <c r="B37" s="472" t="s">
        <v>67</v>
      </c>
      <c r="C37" s="473"/>
      <c r="D37" s="474"/>
      <c r="E37" s="157" t="s">
        <v>26</v>
      </c>
      <c r="F37" s="158" t="s">
        <v>220</v>
      </c>
      <c r="G37" s="159">
        <v>10.199999999999999</v>
      </c>
      <c r="H37" s="159">
        <v>10.8</v>
      </c>
      <c r="I37" s="159">
        <v>30.2</v>
      </c>
      <c r="J37" s="159">
        <v>259</v>
      </c>
      <c r="K37" s="472" t="s">
        <v>67</v>
      </c>
      <c r="L37" s="473"/>
      <c r="M37" s="474"/>
      <c r="N37" s="157" t="s">
        <v>26</v>
      </c>
      <c r="O37" s="158" t="s">
        <v>220</v>
      </c>
      <c r="P37" s="159">
        <v>10.199999999999999</v>
      </c>
      <c r="Q37" s="159">
        <v>10.8</v>
      </c>
      <c r="R37" s="159">
        <v>30.2</v>
      </c>
      <c r="S37" s="160">
        <v>259</v>
      </c>
    </row>
    <row r="38" spans="1:19" ht="35.1" customHeight="1" thickBot="1" x14ac:dyDescent="0.4">
      <c r="A38" s="452" t="s">
        <v>14</v>
      </c>
      <c r="B38" s="453"/>
      <c r="C38" s="453"/>
      <c r="D38" s="454"/>
      <c r="E38" s="172">
        <f t="shared" ref="E38:J38" si="8">E36+E37</f>
        <v>300</v>
      </c>
      <c r="F38" s="162">
        <f t="shared" si="8"/>
        <v>48.9</v>
      </c>
      <c r="G38" s="163">
        <f t="shared" si="8"/>
        <v>16</v>
      </c>
      <c r="H38" s="163">
        <f t="shared" si="8"/>
        <v>15.8</v>
      </c>
      <c r="I38" s="163">
        <f t="shared" si="8"/>
        <v>38.200000000000003</v>
      </c>
      <c r="J38" s="163">
        <f t="shared" si="8"/>
        <v>359</v>
      </c>
      <c r="K38" s="455" t="s">
        <v>14</v>
      </c>
      <c r="L38" s="453"/>
      <c r="M38" s="454"/>
      <c r="N38" s="172">
        <f t="shared" ref="N38:S38" si="9">N36+N37</f>
        <v>300</v>
      </c>
      <c r="O38" s="162">
        <f t="shared" si="9"/>
        <v>48.9</v>
      </c>
      <c r="P38" s="163">
        <f t="shared" si="9"/>
        <v>16</v>
      </c>
      <c r="Q38" s="163">
        <f t="shared" si="9"/>
        <v>15.8</v>
      </c>
      <c r="R38" s="163">
        <f t="shared" si="9"/>
        <v>38.200000000000003</v>
      </c>
      <c r="S38" s="164">
        <f t="shared" si="9"/>
        <v>359</v>
      </c>
    </row>
    <row r="39" spans="1:19" ht="35.1" customHeight="1" thickBot="1" x14ac:dyDescent="0.4">
      <c r="A39" s="515" t="s">
        <v>14</v>
      </c>
      <c r="B39" s="516"/>
      <c r="C39" s="516"/>
      <c r="D39" s="517"/>
      <c r="E39" s="198">
        <f>E11+E15+E26+E34+E38</f>
        <v>2170</v>
      </c>
      <c r="F39" s="199">
        <f>F11+F15+F26+F34+F38</f>
        <v>284.46999999999997</v>
      </c>
      <c r="G39" s="198"/>
      <c r="H39" s="198"/>
      <c r="I39" s="198"/>
      <c r="J39" s="198"/>
      <c r="K39" s="518" t="s">
        <v>14</v>
      </c>
      <c r="L39" s="516"/>
      <c r="M39" s="517"/>
      <c r="N39" s="198">
        <f>N11+N15+N26+N34+N38</f>
        <v>2170</v>
      </c>
      <c r="O39" s="199">
        <f>O11+O15+O26+O34+O38</f>
        <v>284.46999999999997</v>
      </c>
      <c r="P39" s="198"/>
      <c r="Q39" s="198"/>
      <c r="R39" s="198"/>
      <c r="S39" s="200"/>
    </row>
    <row r="40" spans="1:19" ht="35.1" customHeight="1" x14ac:dyDescent="0.3">
      <c r="F40" s="37" t="s">
        <v>30</v>
      </c>
      <c r="G40" s="37"/>
      <c r="H40" s="37"/>
      <c r="I40" s="37"/>
      <c r="J40" s="38"/>
      <c r="K40" s="1"/>
    </row>
  </sheetData>
  <mergeCells count="77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A34:D34"/>
    <mergeCell ref="K34:M34"/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</mergeCells>
  <pageMargins left="0" right="0" top="0" bottom="0" header="0.31496062992125984" footer="0.31496062992125984"/>
  <pageSetup paperSize="9" scale="41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28" workbookViewId="0">
      <selection activeCell="K12" sqref="K12:S12"/>
    </sheetView>
  </sheetViews>
  <sheetFormatPr defaultRowHeight="15" x14ac:dyDescent="0.25"/>
  <cols>
    <col min="4" max="4" width="16.5703125" customWidth="1"/>
    <col min="6" max="6" width="11.5703125" customWidth="1"/>
    <col min="9" max="9" width="11.7109375" customWidth="1"/>
    <col min="10" max="10" width="12" customWidth="1"/>
    <col min="13" max="13" width="15.42578125" customWidth="1"/>
    <col min="15" max="15" width="12.140625" customWidth="1"/>
    <col min="16" max="16" width="8.5703125" customWidth="1"/>
    <col min="18" max="18" width="9.7109375" customWidth="1"/>
    <col min="19" max="19" width="11.425781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34"/>
      <c r="M2" s="134"/>
      <c r="N2" s="134"/>
      <c r="O2" s="135"/>
      <c r="P2" s="303" t="s">
        <v>186</v>
      </c>
      <c r="Q2" s="303"/>
      <c r="R2" s="303"/>
      <c r="S2" s="304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307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87" t="s">
        <v>4</v>
      </c>
      <c r="B6" s="512" t="s">
        <v>5</v>
      </c>
      <c r="C6" s="513"/>
      <c r="D6" s="513"/>
      <c r="E6" s="305" t="s">
        <v>6</v>
      </c>
      <c r="F6" s="305" t="s">
        <v>7</v>
      </c>
      <c r="G6" s="305" t="s">
        <v>8</v>
      </c>
      <c r="H6" s="305" t="s">
        <v>9</v>
      </c>
      <c r="I6" s="305" t="s">
        <v>10</v>
      </c>
      <c r="J6" s="305" t="s">
        <v>11</v>
      </c>
      <c r="K6" s="512" t="s">
        <v>33</v>
      </c>
      <c r="L6" s="513"/>
      <c r="M6" s="513"/>
      <c r="N6" s="305" t="s">
        <v>6</v>
      </c>
      <c r="O6" s="305" t="s">
        <v>7</v>
      </c>
      <c r="P6" s="305" t="s">
        <v>8</v>
      </c>
      <c r="Q6" s="305" t="s">
        <v>9</v>
      </c>
      <c r="R6" s="305" t="s">
        <v>10</v>
      </c>
      <c r="S6" s="218" t="s">
        <v>11</v>
      </c>
    </row>
    <row r="7" spans="1:19" ht="32.25" customHeight="1" thickBot="1" x14ac:dyDescent="0.3">
      <c r="A7" s="596" t="s">
        <v>13</v>
      </c>
      <c r="B7" s="597"/>
      <c r="C7" s="597"/>
      <c r="D7" s="597"/>
      <c r="E7" s="597"/>
      <c r="F7" s="597"/>
      <c r="G7" s="597"/>
      <c r="H7" s="597"/>
      <c r="I7" s="597"/>
      <c r="J7" s="597"/>
      <c r="K7" s="597" t="s">
        <v>13</v>
      </c>
      <c r="L7" s="597"/>
      <c r="M7" s="597"/>
      <c r="N7" s="597"/>
      <c r="O7" s="597"/>
      <c r="P7" s="597"/>
      <c r="Q7" s="597"/>
      <c r="R7" s="597"/>
      <c r="S7" s="598"/>
    </row>
    <row r="8" spans="1:19" ht="37.5" customHeight="1" x14ac:dyDescent="0.3">
      <c r="A8" s="165">
        <v>253</v>
      </c>
      <c r="B8" s="439" t="s">
        <v>31</v>
      </c>
      <c r="C8" s="439"/>
      <c r="D8" s="439"/>
      <c r="E8" s="154" t="s">
        <v>43</v>
      </c>
      <c r="F8" s="155" t="s">
        <v>45</v>
      </c>
      <c r="G8" s="166">
        <v>7</v>
      </c>
      <c r="H8" s="166">
        <v>13.18</v>
      </c>
      <c r="I8" s="166">
        <v>29.23</v>
      </c>
      <c r="J8" s="166">
        <v>311.54000000000002</v>
      </c>
      <c r="K8" s="439" t="s">
        <v>31</v>
      </c>
      <c r="L8" s="439"/>
      <c r="M8" s="439"/>
      <c r="N8" s="154" t="s">
        <v>43</v>
      </c>
      <c r="O8" s="155" t="s">
        <v>45</v>
      </c>
      <c r="P8" s="166">
        <v>7</v>
      </c>
      <c r="Q8" s="166">
        <v>13.18</v>
      </c>
      <c r="R8" s="166">
        <v>29.23</v>
      </c>
      <c r="S8" s="167">
        <v>311.54000000000002</v>
      </c>
    </row>
    <row r="9" spans="1:19" ht="29.25" customHeight="1" x14ac:dyDescent="0.3">
      <c r="A9" s="13">
        <v>493</v>
      </c>
      <c r="B9" s="444" t="s">
        <v>29</v>
      </c>
      <c r="C9" s="444"/>
      <c r="D9" s="444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4" t="s">
        <v>29</v>
      </c>
      <c r="L9" s="444"/>
      <c r="M9" s="444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29.25" customHeight="1" thickBot="1" x14ac:dyDescent="0.35">
      <c r="A10" s="193">
        <v>109</v>
      </c>
      <c r="B10" s="556" t="s">
        <v>53</v>
      </c>
      <c r="C10" s="556"/>
      <c r="D10" s="556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556" t="s">
        <v>53</v>
      </c>
      <c r="L10" s="556"/>
      <c r="M10" s="556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2.25" customHeight="1" thickBot="1" x14ac:dyDescent="0.4">
      <c r="A11" s="506" t="s">
        <v>14</v>
      </c>
      <c r="B11" s="507"/>
      <c r="C11" s="507"/>
      <c r="D11" s="507"/>
      <c r="E11" s="172">
        <f t="shared" ref="E11:J11" si="0">E8+E9+E10</f>
        <v>410</v>
      </c>
      <c r="F11" s="162">
        <f t="shared" si="0"/>
        <v>30.08</v>
      </c>
      <c r="G11" s="163">
        <f t="shared" si="0"/>
        <v>9.08</v>
      </c>
      <c r="H11" s="163">
        <f t="shared" si="0"/>
        <v>13.54</v>
      </c>
      <c r="I11" s="163">
        <f t="shared" si="0"/>
        <v>54.25</v>
      </c>
      <c r="J11" s="163">
        <f t="shared" si="0"/>
        <v>423.74</v>
      </c>
      <c r="K11" s="507" t="s">
        <v>14</v>
      </c>
      <c r="L11" s="507"/>
      <c r="M11" s="507"/>
      <c r="N11" s="172">
        <f t="shared" ref="N11:S11" si="1">N8+N9+N10</f>
        <v>410</v>
      </c>
      <c r="O11" s="162">
        <f t="shared" si="1"/>
        <v>30.08</v>
      </c>
      <c r="P11" s="237">
        <f t="shared" si="1"/>
        <v>9.08</v>
      </c>
      <c r="Q11" s="237">
        <f t="shared" si="1"/>
        <v>13.54</v>
      </c>
      <c r="R11" s="237">
        <f t="shared" si="1"/>
        <v>54.25</v>
      </c>
      <c r="S11" s="306">
        <f t="shared" si="1"/>
        <v>423.74</v>
      </c>
    </row>
    <row r="12" spans="1:19" ht="39" customHeight="1" thickBot="1" x14ac:dyDescent="0.3">
      <c r="A12" s="596" t="s">
        <v>15</v>
      </c>
      <c r="B12" s="597"/>
      <c r="C12" s="597"/>
      <c r="D12" s="597"/>
      <c r="E12" s="597"/>
      <c r="F12" s="597"/>
      <c r="G12" s="597"/>
      <c r="H12" s="597"/>
      <c r="I12" s="597"/>
      <c r="J12" s="597"/>
      <c r="K12" s="545" t="s">
        <v>15</v>
      </c>
      <c r="L12" s="545"/>
      <c r="M12" s="545"/>
      <c r="N12" s="545"/>
      <c r="O12" s="545"/>
      <c r="P12" s="545"/>
      <c r="Q12" s="545"/>
      <c r="R12" s="545"/>
      <c r="S12" s="567"/>
    </row>
    <row r="13" spans="1:19" ht="35.25" customHeight="1" x14ac:dyDescent="0.3">
      <c r="A13" s="165" t="s">
        <v>139</v>
      </c>
      <c r="B13" s="439" t="s">
        <v>211</v>
      </c>
      <c r="C13" s="439"/>
      <c r="D13" s="439"/>
      <c r="E13" s="154" t="s">
        <v>47</v>
      </c>
      <c r="F13" s="155" t="s">
        <v>212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211</v>
      </c>
      <c r="L13" s="439"/>
      <c r="M13" s="439"/>
      <c r="N13" s="154" t="s">
        <v>47</v>
      </c>
      <c r="O13" s="155" t="s">
        <v>212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25" customHeight="1" thickBot="1" x14ac:dyDescent="0.35">
      <c r="A14" s="156">
        <v>501</v>
      </c>
      <c r="B14" s="587" t="s">
        <v>179</v>
      </c>
      <c r="C14" s="587"/>
      <c r="D14" s="587"/>
      <c r="E14" s="157" t="s">
        <v>23</v>
      </c>
      <c r="F14" s="158" t="s">
        <v>216</v>
      </c>
      <c r="G14" s="159">
        <v>0.7</v>
      </c>
      <c r="H14" s="159">
        <v>0.3</v>
      </c>
      <c r="I14" s="159">
        <v>22.8</v>
      </c>
      <c r="J14" s="159">
        <v>97</v>
      </c>
      <c r="K14" s="587" t="s">
        <v>179</v>
      </c>
      <c r="L14" s="587"/>
      <c r="M14" s="587"/>
      <c r="N14" s="157" t="s">
        <v>23</v>
      </c>
      <c r="O14" s="158" t="s">
        <v>216</v>
      </c>
      <c r="P14" s="159">
        <v>0.7</v>
      </c>
      <c r="Q14" s="159">
        <v>0.3</v>
      </c>
      <c r="R14" s="159">
        <v>22.8</v>
      </c>
      <c r="S14" s="160">
        <v>97</v>
      </c>
    </row>
    <row r="15" spans="1:19" ht="34.5" customHeight="1" thickBot="1" x14ac:dyDescent="0.4">
      <c r="A15" s="506" t="s">
        <v>14</v>
      </c>
      <c r="B15" s="507"/>
      <c r="C15" s="507"/>
      <c r="D15" s="507"/>
      <c r="E15" s="172">
        <f t="shared" ref="E15:J15" si="2">E13+E14</f>
        <v>260</v>
      </c>
      <c r="F15" s="162">
        <f t="shared" si="2"/>
        <v>42.660000000000004</v>
      </c>
      <c r="G15" s="163">
        <f t="shared" si="2"/>
        <v>4.8900000000000006</v>
      </c>
      <c r="H15" s="163">
        <f t="shared" si="2"/>
        <v>4.33</v>
      </c>
      <c r="I15" s="163">
        <f t="shared" si="2"/>
        <v>36.85</v>
      </c>
      <c r="J15" s="163">
        <f t="shared" si="2"/>
        <v>142.5</v>
      </c>
      <c r="K15" s="507" t="s">
        <v>14</v>
      </c>
      <c r="L15" s="507"/>
      <c r="M15" s="507"/>
      <c r="N15" s="172">
        <f t="shared" ref="N15:S15" si="3">N13+N14</f>
        <v>260</v>
      </c>
      <c r="O15" s="162">
        <f t="shared" si="3"/>
        <v>42.660000000000004</v>
      </c>
      <c r="P15" s="163">
        <f t="shared" si="3"/>
        <v>4.8900000000000006</v>
      </c>
      <c r="Q15" s="163">
        <f t="shared" si="3"/>
        <v>4.33</v>
      </c>
      <c r="R15" s="163">
        <f t="shared" si="3"/>
        <v>36.85</v>
      </c>
      <c r="S15" s="164">
        <f t="shared" si="3"/>
        <v>142.5</v>
      </c>
    </row>
    <row r="16" spans="1:19" ht="34.5" customHeight="1" thickBot="1" x14ac:dyDescent="0.3">
      <c r="A16" s="596" t="s">
        <v>16</v>
      </c>
      <c r="B16" s="597"/>
      <c r="C16" s="597"/>
      <c r="D16" s="597"/>
      <c r="E16" s="597"/>
      <c r="F16" s="597"/>
      <c r="G16" s="597"/>
      <c r="H16" s="597"/>
      <c r="I16" s="597"/>
      <c r="J16" s="597"/>
      <c r="K16" s="545" t="s">
        <v>16</v>
      </c>
      <c r="L16" s="545"/>
      <c r="M16" s="545"/>
      <c r="N16" s="545"/>
      <c r="O16" s="545"/>
      <c r="P16" s="545"/>
      <c r="Q16" s="545"/>
      <c r="R16" s="545"/>
      <c r="S16" s="567"/>
    </row>
    <row r="17" spans="1:21" ht="55.5" customHeight="1" x14ac:dyDescent="0.3">
      <c r="A17" s="165">
        <v>5</v>
      </c>
      <c r="B17" s="439" t="s">
        <v>135</v>
      </c>
      <c r="C17" s="439"/>
      <c r="D17" s="439"/>
      <c r="E17" s="154" t="s">
        <v>26</v>
      </c>
      <c r="F17" s="155" t="s">
        <v>227</v>
      </c>
      <c r="G17" s="166">
        <v>2.2999999999999998</v>
      </c>
      <c r="H17" s="166">
        <v>10.1</v>
      </c>
      <c r="I17" s="166">
        <v>3.9</v>
      </c>
      <c r="J17" s="166">
        <v>124</v>
      </c>
      <c r="K17" s="439" t="s">
        <v>135</v>
      </c>
      <c r="L17" s="439"/>
      <c r="M17" s="439"/>
      <c r="N17" s="154" t="s">
        <v>26</v>
      </c>
      <c r="O17" s="155" t="s">
        <v>227</v>
      </c>
      <c r="P17" s="166">
        <v>2.2999999999999998</v>
      </c>
      <c r="Q17" s="166">
        <v>10.1</v>
      </c>
      <c r="R17" s="166">
        <v>3.9</v>
      </c>
      <c r="S17" s="167">
        <v>124</v>
      </c>
    </row>
    <row r="18" spans="1:21" ht="49.5" customHeight="1" x14ac:dyDescent="0.3">
      <c r="A18" s="13">
        <v>152</v>
      </c>
      <c r="B18" s="444" t="s">
        <v>217</v>
      </c>
      <c r="C18" s="444"/>
      <c r="D18" s="444"/>
      <c r="E18" s="14" t="s">
        <v>38</v>
      </c>
      <c r="F18" s="15" t="s">
        <v>220</v>
      </c>
      <c r="G18" s="49">
        <v>2.2999999999999998</v>
      </c>
      <c r="H18" s="49">
        <v>1.36</v>
      </c>
      <c r="I18" s="49">
        <v>45.63</v>
      </c>
      <c r="J18" s="49">
        <v>137.19999999999999</v>
      </c>
      <c r="K18" s="444" t="s">
        <v>217</v>
      </c>
      <c r="L18" s="444"/>
      <c r="M18" s="444"/>
      <c r="N18" s="14" t="s">
        <v>38</v>
      </c>
      <c r="O18" s="15" t="s">
        <v>220</v>
      </c>
      <c r="P18" s="49">
        <v>2.2999999999999998</v>
      </c>
      <c r="Q18" s="49">
        <v>1.36</v>
      </c>
      <c r="R18" s="49">
        <v>45.63</v>
      </c>
      <c r="S18" s="140">
        <v>137.19999999999999</v>
      </c>
    </row>
    <row r="19" spans="1:21" ht="48" customHeight="1" x14ac:dyDescent="0.3">
      <c r="A19" s="8">
        <v>248</v>
      </c>
      <c r="B19" s="414" t="s">
        <v>36</v>
      </c>
      <c r="C19" s="414"/>
      <c r="D19" s="414"/>
      <c r="E19" s="9" t="s">
        <v>43</v>
      </c>
      <c r="F19" s="10" t="s">
        <v>219</v>
      </c>
      <c r="G19" s="19">
        <v>8.24</v>
      </c>
      <c r="H19" s="19">
        <v>11.59</v>
      </c>
      <c r="I19" s="19">
        <v>29.34</v>
      </c>
      <c r="J19" s="19">
        <v>254.7</v>
      </c>
      <c r="K19" s="414" t="s">
        <v>36</v>
      </c>
      <c r="L19" s="414"/>
      <c r="M19" s="414"/>
      <c r="N19" s="9" t="s">
        <v>43</v>
      </c>
      <c r="O19" s="10" t="s">
        <v>219</v>
      </c>
      <c r="P19" s="19">
        <v>8.24</v>
      </c>
      <c r="Q19" s="19">
        <v>11.59</v>
      </c>
      <c r="R19" s="19">
        <v>29.34</v>
      </c>
      <c r="S19" s="141">
        <v>254.7</v>
      </c>
    </row>
    <row r="20" spans="1:21" ht="46.5" customHeight="1" x14ac:dyDescent="0.3">
      <c r="A20" s="13">
        <v>412</v>
      </c>
      <c r="B20" s="414" t="s">
        <v>28</v>
      </c>
      <c r="C20" s="414"/>
      <c r="D20" s="414"/>
      <c r="E20" s="9" t="s">
        <v>26</v>
      </c>
      <c r="F20" s="10" t="s">
        <v>168</v>
      </c>
      <c r="G20" s="19">
        <v>12.24</v>
      </c>
      <c r="H20" s="19">
        <v>10.71</v>
      </c>
      <c r="I20" s="19">
        <v>9.2899999999999991</v>
      </c>
      <c r="J20" s="19">
        <v>188.57</v>
      </c>
      <c r="K20" s="414" t="s">
        <v>28</v>
      </c>
      <c r="L20" s="414"/>
      <c r="M20" s="414"/>
      <c r="N20" s="9" t="s">
        <v>26</v>
      </c>
      <c r="O20" s="10" t="s">
        <v>168</v>
      </c>
      <c r="P20" s="19">
        <v>12.24</v>
      </c>
      <c r="Q20" s="19">
        <v>10.71</v>
      </c>
      <c r="R20" s="19">
        <v>9.2899999999999991</v>
      </c>
      <c r="S20" s="141">
        <v>188.57</v>
      </c>
    </row>
    <row r="21" spans="1:21" ht="48.75" customHeight="1" x14ac:dyDescent="0.3">
      <c r="A21" s="13">
        <v>509</v>
      </c>
      <c r="B21" s="444" t="s">
        <v>218</v>
      </c>
      <c r="C21" s="444"/>
      <c r="D21" s="444"/>
      <c r="E21" s="14" t="s">
        <v>23</v>
      </c>
      <c r="F21" s="15" t="s">
        <v>221</v>
      </c>
      <c r="G21" s="22">
        <v>0.7</v>
      </c>
      <c r="H21" s="22">
        <v>0.3</v>
      </c>
      <c r="I21" s="22">
        <v>22.8</v>
      </c>
      <c r="J21" s="22">
        <v>97</v>
      </c>
      <c r="K21" s="444" t="s">
        <v>218</v>
      </c>
      <c r="L21" s="444"/>
      <c r="M21" s="444"/>
      <c r="N21" s="14" t="s">
        <v>23</v>
      </c>
      <c r="O21" s="15" t="s">
        <v>221</v>
      </c>
      <c r="P21" s="22">
        <v>0.7</v>
      </c>
      <c r="Q21" s="22">
        <v>0.3</v>
      </c>
      <c r="R21" s="22">
        <v>22.8</v>
      </c>
      <c r="S21" s="61">
        <v>97</v>
      </c>
    </row>
    <row r="22" spans="1:21" ht="43.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142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142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39.75" customHeight="1" x14ac:dyDescent="0.3">
      <c r="A23" s="8">
        <v>108</v>
      </c>
      <c r="B23" s="414" t="s">
        <v>21</v>
      </c>
      <c r="C23" s="414"/>
      <c r="D23" s="414"/>
      <c r="E23" s="9" t="s">
        <v>48</v>
      </c>
      <c r="F23" s="10" t="s">
        <v>141</v>
      </c>
      <c r="G23" s="27">
        <v>3.8</v>
      </c>
      <c r="H23" s="27">
        <v>0.4</v>
      </c>
      <c r="I23" s="27">
        <v>24.6</v>
      </c>
      <c r="J23" s="27">
        <v>117.5</v>
      </c>
      <c r="K23" s="414" t="s">
        <v>21</v>
      </c>
      <c r="L23" s="414"/>
      <c r="M23" s="414"/>
      <c r="N23" s="9" t="s">
        <v>48</v>
      </c>
      <c r="O23" s="10" t="s">
        <v>141</v>
      </c>
      <c r="P23" s="27">
        <v>3.8</v>
      </c>
      <c r="Q23" s="27">
        <v>0.4</v>
      </c>
      <c r="R23" s="27">
        <v>24.6</v>
      </c>
      <c r="S23" s="142">
        <v>117.5</v>
      </c>
    </row>
    <row r="24" spans="1:21" ht="13.5" customHeight="1" x14ac:dyDescent="0.3">
      <c r="A24" s="213"/>
      <c r="B24" s="599"/>
      <c r="C24" s="599"/>
      <c r="D24" s="599"/>
      <c r="E24" s="5"/>
      <c r="F24" s="33"/>
      <c r="G24" s="26"/>
      <c r="H24" s="26"/>
      <c r="I24" s="26"/>
      <c r="J24" s="26"/>
      <c r="K24" s="600"/>
      <c r="L24" s="600"/>
      <c r="M24" s="600"/>
      <c r="N24" s="12"/>
      <c r="O24" s="47"/>
      <c r="P24" s="28"/>
      <c r="Q24" s="28"/>
      <c r="R24" s="28"/>
      <c r="S24" s="214"/>
    </row>
    <row r="25" spans="1:21" ht="15" customHeight="1" thickBot="1" x14ac:dyDescent="0.3">
      <c r="A25" s="168"/>
      <c r="B25" s="601"/>
      <c r="C25" s="601"/>
      <c r="D25" s="601"/>
      <c r="E25" s="169"/>
      <c r="F25" s="221"/>
      <c r="G25" s="170"/>
      <c r="H25" s="170"/>
      <c r="I25" s="170"/>
      <c r="J25" s="170"/>
      <c r="K25" s="601"/>
      <c r="L25" s="601"/>
      <c r="M25" s="601"/>
      <c r="N25" s="169"/>
      <c r="O25" s="169"/>
      <c r="P25" s="171"/>
      <c r="Q25" s="171"/>
      <c r="R25" s="171"/>
      <c r="S25" s="222"/>
    </row>
    <row r="26" spans="1:21" ht="20.25" thickBot="1" x14ac:dyDescent="0.4">
      <c r="A26" s="506" t="s">
        <v>14</v>
      </c>
      <c r="B26" s="507"/>
      <c r="C26" s="507"/>
      <c r="D26" s="507"/>
      <c r="E26" s="172">
        <f t="shared" ref="E26:J26" si="4">E17+E18+E19+E20+E21+E22+E23+E24+E25</f>
        <v>910</v>
      </c>
      <c r="F26" s="162">
        <f t="shared" si="4"/>
        <v>146.85</v>
      </c>
      <c r="G26" s="163">
        <f t="shared" si="4"/>
        <v>31.56</v>
      </c>
      <c r="H26" s="163">
        <f t="shared" si="4"/>
        <v>34.819999999999993</v>
      </c>
      <c r="I26" s="163">
        <f t="shared" si="4"/>
        <v>145.57999999999998</v>
      </c>
      <c r="J26" s="163">
        <f t="shared" si="4"/>
        <v>971.17000000000007</v>
      </c>
      <c r="K26" s="507" t="s">
        <v>14</v>
      </c>
      <c r="L26" s="507"/>
      <c r="M26" s="507"/>
      <c r="N26" s="172">
        <f t="shared" ref="N26:S26" si="5">N17+N18+N19+N20+N21+N22+N23+N24+N25</f>
        <v>910</v>
      </c>
      <c r="O26" s="162">
        <f t="shared" si="5"/>
        <v>146.85</v>
      </c>
      <c r="P26" s="237">
        <f t="shared" si="5"/>
        <v>31.56</v>
      </c>
      <c r="Q26" s="237">
        <f t="shared" si="5"/>
        <v>34.819999999999993</v>
      </c>
      <c r="R26" s="237">
        <f t="shared" si="5"/>
        <v>145.57999999999998</v>
      </c>
      <c r="S26" s="306">
        <f t="shared" si="5"/>
        <v>971.17000000000007</v>
      </c>
      <c r="T26" s="55">
        <f>F15+F26</f>
        <v>189.51</v>
      </c>
      <c r="U26" s="55">
        <f>O15+O26</f>
        <v>189.51</v>
      </c>
    </row>
    <row r="27" spans="1:21" ht="30" customHeight="1" thickBot="1" x14ac:dyDescent="0.3">
      <c r="A27" s="596" t="s">
        <v>17</v>
      </c>
      <c r="B27" s="597"/>
      <c r="C27" s="597"/>
      <c r="D27" s="597"/>
      <c r="E27" s="597"/>
      <c r="F27" s="597"/>
      <c r="G27" s="597"/>
      <c r="H27" s="597"/>
      <c r="I27" s="597"/>
      <c r="J27" s="597"/>
      <c r="K27" s="545" t="s">
        <v>17</v>
      </c>
      <c r="L27" s="545"/>
      <c r="M27" s="545"/>
      <c r="N27" s="545"/>
      <c r="O27" s="545"/>
      <c r="P27" s="545"/>
      <c r="Q27" s="545"/>
      <c r="R27" s="545"/>
      <c r="S27" s="567"/>
    </row>
    <row r="28" spans="1:21" ht="48" customHeight="1" x14ac:dyDescent="0.3">
      <c r="A28" s="165">
        <v>69</v>
      </c>
      <c r="B28" s="439" t="s">
        <v>85</v>
      </c>
      <c r="C28" s="439"/>
      <c r="D28" s="439"/>
      <c r="E28" s="154" t="s">
        <v>26</v>
      </c>
      <c r="F28" s="155" t="s">
        <v>42</v>
      </c>
      <c r="G28" s="166">
        <v>2.8</v>
      </c>
      <c r="H28" s="166">
        <v>7.1</v>
      </c>
      <c r="I28" s="166">
        <v>9.1</v>
      </c>
      <c r="J28" s="166">
        <v>111</v>
      </c>
      <c r="K28" s="439" t="s">
        <v>85</v>
      </c>
      <c r="L28" s="439"/>
      <c r="M28" s="439"/>
      <c r="N28" s="154" t="s">
        <v>26</v>
      </c>
      <c r="O28" s="155" t="s">
        <v>42</v>
      </c>
      <c r="P28" s="166">
        <v>2.8</v>
      </c>
      <c r="Q28" s="166">
        <v>7.1</v>
      </c>
      <c r="R28" s="166">
        <v>9.1</v>
      </c>
      <c r="S28" s="167">
        <v>111</v>
      </c>
    </row>
    <row r="29" spans="1:21" ht="37.5" customHeight="1" x14ac:dyDescent="0.3">
      <c r="A29" s="8">
        <v>429</v>
      </c>
      <c r="B29" s="414" t="s">
        <v>27</v>
      </c>
      <c r="C29" s="414"/>
      <c r="D29" s="414"/>
      <c r="E29" s="9" t="s">
        <v>43</v>
      </c>
      <c r="F29" s="10" t="s">
        <v>162</v>
      </c>
      <c r="G29" s="19">
        <v>3.78</v>
      </c>
      <c r="H29" s="19">
        <v>7.92</v>
      </c>
      <c r="I29" s="19">
        <v>19.62</v>
      </c>
      <c r="J29" s="19">
        <v>165.6</v>
      </c>
      <c r="K29" s="414" t="s">
        <v>27</v>
      </c>
      <c r="L29" s="414"/>
      <c r="M29" s="414"/>
      <c r="N29" s="9" t="s">
        <v>43</v>
      </c>
      <c r="O29" s="10" t="s">
        <v>162</v>
      </c>
      <c r="P29" s="19">
        <v>3.78</v>
      </c>
      <c r="Q29" s="19">
        <v>7.92</v>
      </c>
      <c r="R29" s="19">
        <v>19.62</v>
      </c>
      <c r="S29" s="141">
        <v>165.6</v>
      </c>
    </row>
    <row r="30" spans="1:21" ht="42" customHeight="1" x14ac:dyDescent="0.3">
      <c r="A30" s="13">
        <v>410</v>
      </c>
      <c r="B30" s="414" t="s">
        <v>54</v>
      </c>
      <c r="C30" s="414"/>
      <c r="D30" s="414"/>
      <c r="E30" s="9" t="s">
        <v>26</v>
      </c>
      <c r="F30" s="10" t="s">
        <v>131</v>
      </c>
      <c r="G30" s="19">
        <v>14.27</v>
      </c>
      <c r="H30" s="19">
        <v>13.29</v>
      </c>
      <c r="I30" s="19">
        <v>13.16</v>
      </c>
      <c r="J30" s="19">
        <v>198.67</v>
      </c>
      <c r="K30" s="414" t="s">
        <v>54</v>
      </c>
      <c r="L30" s="414"/>
      <c r="M30" s="414"/>
      <c r="N30" s="9" t="s">
        <v>26</v>
      </c>
      <c r="O30" s="10" t="s">
        <v>131</v>
      </c>
      <c r="P30" s="19">
        <v>14.27</v>
      </c>
      <c r="Q30" s="19">
        <v>13.29</v>
      </c>
      <c r="R30" s="19">
        <v>13.16</v>
      </c>
      <c r="S30" s="141">
        <v>198.67</v>
      </c>
    </row>
    <row r="31" spans="1:21" ht="44.25" customHeight="1" x14ac:dyDescent="0.3">
      <c r="A31" s="8">
        <v>508</v>
      </c>
      <c r="B31" s="444" t="s">
        <v>56</v>
      </c>
      <c r="C31" s="444"/>
      <c r="D31" s="444"/>
      <c r="E31" s="14" t="s">
        <v>23</v>
      </c>
      <c r="F31" s="15" t="s">
        <v>153</v>
      </c>
      <c r="G31" s="22">
        <v>0.5</v>
      </c>
      <c r="H31" s="22">
        <v>0</v>
      </c>
      <c r="I31" s="22">
        <v>27</v>
      </c>
      <c r="J31" s="22">
        <v>110</v>
      </c>
      <c r="K31" s="444" t="s">
        <v>56</v>
      </c>
      <c r="L31" s="444"/>
      <c r="M31" s="444"/>
      <c r="N31" s="14" t="s">
        <v>23</v>
      </c>
      <c r="O31" s="15" t="s">
        <v>153</v>
      </c>
      <c r="P31" s="22">
        <v>0.5</v>
      </c>
      <c r="Q31" s="22">
        <v>0</v>
      </c>
      <c r="R31" s="22">
        <v>27</v>
      </c>
      <c r="S31" s="61">
        <v>110</v>
      </c>
    </row>
    <row r="32" spans="1:21" ht="34.5" customHeight="1" x14ac:dyDescent="0.3">
      <c r="A32" s="8">
        <v>108</v>
      </c>
      <c r="B32" s="414" t="s">
        <v>21</v>
      </c>
      <c r="C32" s="414"/>
      <c r="D32" s="414"/>
      <c r="E32" s="9" t="s">
        <v>48</v>
      </c>
      <c r="F32" s="10" t="s">
        <v>152</v>
      </c>
      <c r="G32" s="27">
        <v>3.8</v>
      </c>
      <c r="H32" s="27">
        <v>0.4</v>
      </c>
      <c r="I32" s="27">
        <v>24.6</v>
      </c>
      <c r="J32" s="27">
        <v>117.5</v>
      </c>
      <c r="K32" s="414" t="s">
        <v>21</v>
      </c>
      <c r="L32" s="414"/>
      <c r="M32" s="414"/>
      <c r="N32" s="9" t="s">
        <v>48</v>
      </c>
      <c r="O32" s="10" t="s">
        <v>152</v>
      </c>
      <c r="P32" s="27">
        <v>3.8</v>
      </c>
      <c r="Q32" s="27">
        <v>0.4</v>
      </c>
      <c r="R32" s="27">
        <v>24.6</v>
      </c>
      <c r="S32" s="142">
        <v>117.5</v>
      </c>
    </row>
    <row r="33" spans="1:19" ht="36" customHeight="1" thickBot="1" x14ac:dyDescent="0.35">
      <c r="A33" s="219">
        <v>110</v>
      </c>
      <c r="B33" s="588" t="s">
        <v>25</v>
      </c>
      <c r="C33" s="588"/>
      <c r="D33" s="588"/>
      <c r="E33" s="202" t="s">
        <v>41</v>
      </c>
      <c r="F33" s="240" t="s">
        <v>130</v>
      </c>
      <c r="G33" s="220">
        <v>1.98</v>
      </c>
      <c r="H33" s="277">
        <v>0.36</v>
      </c>
      <c r="I33" s="277">
        <v>10.199999999999999</v>
      </c>
      <c r="J33" s="277">
        <v>54.3</v>
      </c>
      <c r="K33" s="588" t="s">
        <v>25</v>
      </c>
      <c r="L33" s="588"/>
      <c r="M33" s="588"/>
      <c r="N33" s="202" t="s">
        <v>41</v>
      </c>
      <c r="O33" s="240" t="s">
        <v>130</v>
      </c>
      <c r="P33" s="220">
        <v>1.98</v>
      </c>
      <c r="Q33" s="277">
        <v>0.36</v>
      </c>
      <c r="R33" s="277">
        <v>10.199999999999999</v>
      </c>
      <c r="S33" s="278">
        <v>54.3</v>
      </c>
    </row>
    <row r="34" spans="1:19" ht="20.25" thickBot="1" x14ac:dyDescent="0.4">
      <c r="A34" s="602" t="s">
        <v>14</v>
      </c>
      <c r="B34" s="603"/>
      <c r="C34" s="603"/>
      <c r="D34" s="603"/>
      <c r="E34" s="206">
        <f t="shared" ref="E34:J34" si="6">E28+E29+E30+E31+E32+E33</f>
        <v>660</v>
      </c>
      <c r="F34" s="207">
        <f t="shared" si="6"/>
        <v>35.120000000000005</v>
      </c>
      <c r="G34" s="334">
        <f t="shared" si="6"/>
        <v>27.130000000000003</v>
      </c>
      <c r="H34" s="334">
        <f t="shared" si="6"/>
        <v>29.069999999999997</v>
      </c>
      <c r="I34" s="334">
        <f t="shared" si="6"/>
        <v>103.67999999999999</v>
      </c>
      <c r="J34" s="334">
        <f t="shared" si="6"/>
        <v>757.06999999999994</v>
      </c>
      <c r="K34" s="603" t="s">
        <v>14</v>
      </c>
      <c r="L34" s="603"/>
      <c r="M34" s="603"/>
      <c r="N34" s="206">
        <f t="shared" ref="N34:S34" si="7">N28+N29+N30+N31+N32+N33</f>
        <v>660</v>
      </c>
      <c r="O34" s="207">
        <f t="shared" si="7"/>
        <v>35.120000000000005</v>
      </c>
      <c r="P34" s="335">
        <f t="shared" si="7"/>
        <v>27.130000000000003</v>
      </c>
      <c r="Q34" s="335">
        <f t="shared" si="7"/>
        <v>29.069999999999997</v>
      </c>
      <c r="R34" s="335">
        <f t="shared" si="7"/>
        <v>103.67999999999999</v>
      </c>
      <c r="S34" s="336">
        <f t="shared" si="7"/>
        <v>757.06999999999994</v>
      </c>
    </row>
    <row r="35" spans="1:19" ht="32.25" customHeight="1" thickBot="1" x14ac:dyDescent="0.3">
      <c r="A35" s="596" t="s">
        <v>18</v>
      </c>
      <c r="B35" s="597"/>
      <c r="C35" s="597"/>
      <c r="D35" s="597"/>
      <c r="E35" s="597"/>
      <c r="F35" s="597"/>
      <c r="G35" s="597"/>
      <c r="H35" s="597"/>
      <c r="I35" s="597"/>
      <c r="J35" s="597"/>
      <c r="K35" s="545" t="s">
        <v>18</v>
      </c>
      <c r="L35" s="545"/>
      <c r="M35" s="545"/>
      <c r="N35" s="545"/>
      <c r="O35" s="545"/>
      <c r="P35" s="545"/>
      <c r="Q35" s="545"/>
      <c r="R35" s="545"/>
      <c r="S35" s="567"/>
    </row>
    <row r="36" spans="1:19" ht="26.25" customHeight="1" x14ac:dyDescent="0.3">
      <c r="A36" s="165">
        <v>516</v>
      </c>
      <c r="B36" s="439" t="s">
        <v>77</v>
      </c>
      <c r="C36" s="439"/>
      <c r="D36" s="439"/>
      <c r="E36" s="154" t="s">
        <v>23</v>
      </c>
      <c r="F36" s="155" t="s">
        <v>79</v>
      </c>
      <c r="G36" s="191">
        <v>5.8</v>
      </c>
      <c r="H36" s="191">
        <v>5</v>
      </c>
      <c r="I36" s="191">
        <v>8</v>
      </c>
      <c r="J36" s="191">
        <v>100</v>
      </c>
      <c r="K36" s="439" t="s">
        <v>77</v>
      </c>
      <c r="L36" s="439"/>
      <c r="M36" s="439"/>
      <c r="N36" s="154" t="s">
        <v>23</v>
      </c>
      <c r="O36" s="155" t="s">
        <v>79</v>
      </c>
      <c r="P36" s="191">
        <v>5.8</v>
      </c>
      <c r="Q36" s="191">
        <v>5</v>
      </c>
      <c r="R36" s="191">
        <v>8</v>
      </c>
      <c r="S36" s="192">
        <v>100</v>
      </c>
    </row>
    <row r="37" spans="1:19" ht="28.5" customHeight="1" thickBot="1" x14ac:dyDescent="0.35">
      <c r="A37" s="193">
        <v>549</v>
      </c>
      <c r="B37" s="587" t="s">
        <v>67</v>
      </c>
      <c r="C37" s="587"/>
      <c r="D37" s="587"/>
      <c r="E37" s="157" t="s">
        <v>26</v>
      </c>
      <c r="F37" s="158" t="s">
        <v>222</v>
      </c>
      <c r="G37" s="159">
        <v>10.199999999999999</v>
      </c>
      <c r="H37" s="159">
        <v>10.8</v>
      </c>
      <c r="I37" s="159">
        <v>30.2</v>
      </c>
      <c r="J37" s="159">
        <v>259</v>
      </c>
      <c r="K37" s="587" t="s">
        <v>67</v>
      </c>
      <c r="L37" s="587"/>
      <c r="M37" s="587"/>
      <c r="N37" s="157" t="s">
        <v>26</v>
      </c>
      <c r="O37" s="158" t="s">
        <v>222</v>
      </c>
      <c r="P37" s="159">
        <v>10.199999999999999</v>
      </c>
      <c r="Q37" s="159">
        <v>10.8</v>
      </c>
      <c r="R37" s="159">
        <v>30.2</v>
      </c>
      <c r="S37" s="160">
        <v>259</v>
      </c>
    </row>
    <row r="38" spans="1:19" ht="23.25" customHeight="1" thickBot="1" x14ac:dyDescent="0.4">
      <c r="A38" s="506" t="s">
        <v>14</v>
      </c>
      <c r="B38" s="507"/>
      <c r="C38" s="507"/>
      <c r="D38" s="507"/>
      <c r="E38" s="172">
        <f t="shared" ref="E38:J38" si="8">E36+E37</f>
        <v>300</v>
      </c>
      <c r="F38" s="162">
        <f t="shared" si="8"/>
        <v>29.759999999999998</v>
      </c>
      <c r="G38" s="163">
        <f t="shared" si="8"/>
        <v>16</v>
      </c>
      <c r="H38" s="163">
        <f t="shared" si="8"/>
        <v>15.8</v>
      </c>
      <c r="I38" s="163">
        <f t="shared" si="8"/>
        <v>38.200000000000003</v>
      </c>
      <c r="J38" s="163">
        <f t="shared" si="8"/>
        <v>359</v>
      </c>
      <c r="K38" s="507" t="s">
        <v>14</v>
      </c>
      <c r="L38" s="507"/>
      <c r="M38" s="507"/>
      <c r="N38" s="172">
        <f t="shared" ref="N38:S38" si="9">N36+N37</f>
        <v>300</v>
      </c>
      <c r="O38" s="162">
        <f t="shared" si="9"/>
        <v>29.759999999999998</v>
      </c>
      <c r="P38" s="163">
        <f t="shared" si="9"/>
        <v>16</v>
      </c>
      <c r="Q38" s="163">
        <f t="shared" si="9"/>
        <v>15.8</v>
      </c>
      <c r="R38" s="163">
        <f t="shared" si="9"/>
        <v>38.200000000000003</v>
      </c>
      <c r="S38" s="164">
        <f t="shared" si="9"/>
        <v>359</v>
      </c>
    </row>
    <row r="39" spans="1:19" ht="28.5" customHeight="1" thickBot="1" x14ac:dyDescent="0.4">
      <c r="A39" s="604" t="s">
        <v>14</v>
      </c>
      <c r="B39" s="605"/>
      <c r="C39" s="605"/>
      <c r="D39" s="605"/>
      <c r="E39" s="198">
        <f>E11+E15+E26+E34+E38</f>
        <v>2540</v>
      </c>
      <c r="F39" s="199">
        <f>F11+F15+F26+F34+F38</f>
        <v>284.47000000000003</v>
      </c>
      <c r="G39" s="198"/>
      <c r="H39" s="198"/>
      <c r="I39" s="198"/>
      <c r="J39" s="198"/>
      <c r="K39" s="605" t="s">
        <v>14</v>
      </c>
      <c r="L39" s="605"/>
      <c r="M39" s="605"/>
      <c r="N39" s="198">
        <f>N11+N15+N26+N34+N38</f>
        <v>2540</v>
      </c>
      <c r="O39" s="199">
        <f>O11+O15+O26+O34+O38</f>
        <v>284.47000000000003</v>
      </c>
      <c r="P39" s="198"/>
      <c r="Q39" s="198"/>
      <c r="R39" s="198"/>
      <c r="S39" s="200"/>
    </row>
    <row r="40" spans="1:19" ht="18.75" x14ac:dyDescent="0.3">
      <c r="F40" s="37" t="s">
        <v>30</v>
      </c>
      <c r="G40" s="37"/>
      <c r="H40" s="37"/>
      <c r="I40" s="37"/>
      <c r="J40" s="38"/>
      <c r="K40" s="1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70866141732283472" right="0.70866141732283472" top="0" bottom="0" header="0.31496062992125984" footer="0.31496062992125984"/>
  <pageSetup paperSize="9" scale="4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6" workbookViewId="0">
      <selection activeCell="D43" sqref="D43"/>
    </sheetView>
  </sheetViews>
  <sheetFormatPr defaultRowHeight="15" x14ac:dyDescent="0.25"/>
  <cols>
    <col min="4" max="4" width="23.5703125" customWidth="1"/>
    <col min="6" max="6" width="11.5703125" customWidth="1"/>
    <col min="9" max="9" width="20.85546875" customWidth="1"/>
    <col min="11" max="11" width="11" customWidth="1"/>
  </cols>
  <sheetData>
    <row r="1" spans="1:11" ht="56.25" x14ac:dyDescent="0.25">
      <c r="A1" s="2" t="s">
        <v>4</v>
      </c>
      <c r="B1" s="426" t="s">
        <v>5</v>
      </c>
      <c r="C1" s="427"/>
      <c r="D1" s="428"/>
      <c r="E1" s="75" t="s">
        <v>6</v>
      </c>
      <c r="F1" s="3" t="s">
        <v>7</v>
      </c>
      <c r="G1" s="426" t="s">
        <v>108</v>
      </c>
      <c r="H1" s="427"/>
      <c r="I1" s="428"/>
      <c r="J1" s="75" t="s">
        <v>6</v>
      </c>
      <c r="K1" s="3" t="s">
        <v>7</v>
      </c>
    </row>
    <row r="2" spans="1:11" ht="19.5" x14ac:dyDescent="0.25">
      <c r="A2" s="429" t="s">
        <v>13</v>
      </c>
      <c r="B2" s="430"/>
      <c r="C2" s="430"/>
      <c r="D2" s="430"/>
      <c r="E2" s="430"/>
      <c r="F2" s="430"/>
      <c r="G2" s="432" t="s">
        <v>13</v>
      </c>
      <c r="H2" s="433"/>
      <c r="I2" s="433"/>
      <c r="J2" s="433"/>
      <c r="K2" s="433"/>
    </row>
    <row r="3" spans="1:11" ht="18.75" x14ac:dyDescent="0.3">
      <c r="A3" s="17">
        <v>253</v>
      </c>
      <c r="B3" s="414" t="s">
        <v>31</v>
      </c>
      <c r="C3" s="414"/>
      <c r="D3" s="414"/>
      <c r="E3" s="9" t="s">
        <v>37</v>
      </c>
      <c r="F3" s="10" t="s">
        <v>32</v>
      </c>
      <c r="G3" s="414" t="s">
        <v>31</v>
      </c>
      <c r="H3" s="414"/>
      <c r="I3" s="414"/>
      <c r="J3" s="9" t="s">
        <v>43</v>
      </c>
      <c r="K3" s="10" t="s">
        <v>45</v>
      </c>
    </row>
    <row r="4" spans="1:11" ht="18.75" x14ac:dyDescent="0.3">
      <c r="A4" s="11">
        <v>495</v>
      </c>
      <c r="B4" s="435" t="s">
        <v>20</v>
      </c>
      <c r="C4" s="436"/>
      <c r="D4" s="437"/>
      <c r="E4" s="12">
        <v>200</v>
      </c>
      <c r="F4" s="47">
        <v>6.5</v>
      </c>
      <c r="G4" s="435" t="s">
        <v>20</v>
      </c>
      <c r="H4" s="436"/>
      <c r="I4" s="437"/>
      <c r="J4" s="12">
        <v>200</v>
      </c>
      <c r="K4" s="47">
        <v>6.5</v>
      </c>
    </row>
    <row r="5" spans="1:11" ht="18.75" x14ac:dyDescent="0.3">
      <c r="A5" s="8">
        <v>108</v>
      </c>
      <c r="B5" s="415" t="s">
        <v>21</v>
      </c>
      <c r="C5" s="416"/>
      <c r="D5" s="417"/>
      <c r="E5" s="9" t="s">
        <v>22</v>
      </c>
      <c r="F5" s="10" t="s">
        <v>91</v>
      </c>
      <c r="G5" s="415" t="s">
        <v>21</v>
      </c>
      <c r="H5" s="416"/>
      <c r="I5" s="417"/>
      <c r="J5" s="9" t="s">
        <v>22</v>
      </c>
      <c r="K5" s="48">
        <v>3.37</v>
      </c>
    </row>
    <row r="6" spans="1:11" ht="19.5" x14ac:dyDescent="0.35">
      <c r="A6" s="418" t="s">
        <v>14</v>
      </c>
      <c r="B6" s="419"/>
      <c r="C6" s="419"/>
      <c r="D6" s="420"/>
      <c r="E6" s="74">
        <f>E3+E4+E5</f>
        <v>375</v>
      </c>
      <c r="F6" s="59">
        <f>F3+F4+F5</f>
        <v>29.32</v>
      </c>
      <c r="G6" s="418" t="s">
        <v>14</v>
      </c>
      <c r="H6" s="419"/>
      <c r="I6" s="420"/>
      <c r="J6" s="74">
        <f>J3+J4+J5</f>
        <v>405</v>
      </c>
      <c r="K6" s="59">
        <f>K3+K4+K5</f>
        <v>33.21</v>
      </c>
    </row>
    <row r="7" spans="1:11" ht="18.75" x14ac:dyDescent="0.3">
      <c r="A7" s="429" t="s">
        <v>15</v>
      </c>
      <c r="B7" s="430"/>
      <c r="C7" s="430"/>
      <c r="D7" s="430"/>
      <c r="E7" s="430"/>
      <c r="F7" s="430"/>
      <c r="G7" s="438" t="s">
        <v>15</v>
      </c>
      <c r="H7" s="438"/>
      <c r="I7" s="438"/>
      <c r="J7" s="438"/>
      <c r="K7" s="438"/>
    </row>
    <row r="8" spans="1:11" ht="18.75" customHeight="1" x14ac:dyDescent="0.3">
      <c r="A8" s="11">
        <v>93</v>
      </c>
      <c r="B8" s="415" t="s">
        <v>73</v>
      </c>
      <c r="C8" s="416"/>
      <c r="D8" s="417"/>
      <c r="E8" s="9" t="s">
        <v>47</v>
      </c>
      <c r="F8" s="10" t="s">
        <v>90</v>
      </c>
      <c r="G8" s="415" t="s">
        <v>73</v>
      </c>
      <c r="H8" s="416"/>
      <c r="I8" s="417"/>
      <c r="J8" s="9" t="s">
        <v>47</v>
      </c>
      <c r="K8" s="10" t="s">
        <v>90</v>
      </c>
    </row>
    <row r="9" spans="1:11" ht="18.75" x14ac:dyDescent="0.3">
      <c r="A9" s="45">
        <v>519</v>
      </c>
      <c r="B9" s="440" t="s">
        <v>39</v>
      </c>
      <c r="C9" s="440"/>
      <c r="D9" s="440"/>
      <c r="E9" s="20" t="s">
        <v>23</v>
      </c>
      <c r="F9" s="21" t="s">
        <v>83</v>
      </c>
      <c r="G9" s="440" t="s">
        <v>39</v>
      </c>
      <c r="H9" s="440"/>
      <c r="I9" s="440"/>
      <c r="J9" s="20" t="s">
        <v>23</v>
      </c>
      <c r="K9" s="21" t="s">
        <v>83</v>
      </c>
    </row>
    <row r="10" spans="1:11" ht="19.5" x14ac:dyDescent="0.35">
      <c r="A10" s="418" t="s">
        <v>95</v>
      </c>
      <c r="B10" s="419"/>
      <c r="C10" s="419"/>
      <c r="D10" s="420"/>
      <c r="E10" s="74">
        <f>E8+E9</f>
        <v>260</v>
      </c>
      <c r="F10" s="36">
        <f>F8+F9</f>
        <v>34.53</v>
      </c>
      <c r="G10" s="418" t="s">
        <v>95</v>
      </c>
      <c r="H10" s="419"/>
      <c r="I10" s="420"/>
      <c r="J10" s="74">
        <f>J8+J9</f>
        <v>260</v>
      </c>
      <c r="K10" s="36">
        <f>K8+K9</f>
        <v>34.53</v>
      </c>
    </row>
    <row r="11" spans="1:11" ht="18.75" x14ac:dyDescent="0.3">
      <c r="A11" s="429" t="s">
        <v>16</v>
      </c>
      <c r="B11" s="430"/>
      <c r="C11" s="430"/>
      <c r="D11" s="430"/>
      <c r="E11" s="430"/>
      <c r="F11" s="430"/>
      <c r="G11" s="438" t="s">
        <v>16</v>
      </c>
      <c r="H11" s="438"/>
      <c r="I11" s="438"/>
      <c r="J11" s="438"/>
      <c r="K11" s="438"/>
    </row>
    <row r="12" spans="1:11" ht="18.75" x14ac:dyDescent="0.3">
      <c r="A12" s="13">
        <v>76</v>
      </c>
      <c r="B12" s="444" t="s">
        <v>69</v>
      </c>
      <c r="C12" s="444"/>
      <c r="D12" s="444"/>
      <c r="E12" s="14" t="s">
        <v>47</v>
      </c>
      <c r="F12" s="15" t="s">
        <v>58</v>
      </c>
      <c r="G12" s="444" t="s">
        <v>69</v>
      </c>
      <c r="H12" s="444"/>
      <c r="I12" s="444"/>
      <c r="J12" s="14" t="s">
        <v>26</v>
      </c>
      <c r="K12" s="15" t="s">
        <v>101</v>
      </c>
    </row>
    <row r="13" spans="1:11" ht="18.75" x14ac:dyDescent="0.3">
      <c r="A13" s="13">
        <v>144</v>
      </c>
      <c r="B13" s="445" t="s">
        <v>82</v>
      </c>
      <c r="C13" s="446"/>
      <c r="D13" s="447"/>
      <c r="E13" s="14" t="s">
        <v>23</v>
      </c>
      <c r="F13" s="15" t="s">
        <v>74</v>
      </c>
      <c r="G13" s="445" t="s">
        <v>82</v>
      </c>
      <c r="H13" s="446"/>
      <c r="I13" s="447"/>
      <c r="J13" s="14" t="s">
        <v>38</v>
      </c>
      <c r="K13" s="15" t="s">
        <v>75</v>
      </c>
    </row>
    <row r="14" spans="1:11" ht="18.75" x14ac:dyDescent="0.3">
      <c r="A14" s="17">
        <v>429</v>
      </c>
      <c r="B14" s="414" t="s">
        <v>27</v>
      </c>
      <c r="C14" s="414"/>
      <c r="D14" s="414"/>
      <c r="E14" s="9" t="s">
        <v>37</v>
      </c>
      <c r="F14" s="10" t="s">
        <v>49</v>
      </c>
      <c r="G14" s="414" t="s">
        <v>27</v>
      </c>
      <c r="H14" s="414"/>
      <c r="I14" s="414"/>
      <c r="J14" s="9" t="s">
        <v>43</v>
      </c>
      <c r="K14" s="10" t="s">
        <v>98</v>
      </c>
    </row>
    <row r="15" spans="1:11" ht="18.75" x14ac:dyDescent="0.3">
      <c r="A15" s="18">
        <v>412</v>
      </c>
      <c r="B15" s="440" t="s">
        <v>28</v>
      </c>
      <c r="C15" s="440"/>
      <c r="D15" s="440"/>
      <c r="E15" s="20" t="s">
        <v>24</v>
      </c>
      <c r="F15" s="21" t="s">
        <v>99</v>
      </c>
      <c r="G15" s="440" t="s">
        <v>28</v>
      </c>
      <c r="H15" s="440"/>
      <c r="I15" s="440"/>
      <c r="J15" s="20" t="s">
        <v>26</v>
      </c>
      <c r="K15" s="21" t="s">
        <v>100</v>
      </c>
    </row>
    <row r="16" spans="1:11" ht="19.5" customHeight="1" x14ac:dyDescent="0.3">
      <c r="A16" s="13">
        <v>501</v>
      </c>
      <c r="B16" s="445" t="s">
        <v>86</v>
      </c>
      <c r="C16" s="446"/>
      <c r="D16" s="447"/>
      <c r="E16" s="14" t="s">
        <v>23</v>
      </c>
      <c r="F16" s="15" t="s">
        <v>65</v>
      </c>
      <c r="G16" s="445" t="s">
        <v>86</v>
      </c>
      <c r="H16" s="446"/>
      <c r="I16" s="447"/>
      <c r="J16" s="14" t="s">
        <v>23</v>
      </c>
      <c r="K16" s="15" t="s">
        <v>65</v>
      </c>
    </row>
    <row r="17" spans="1:11" ht="22.5" customHeight="1" x14ac:dyDescent="0.3">
      <c r="A17" s="8">
        <v>108</v>
      </c>
      <c r="B17" s="415" t="s">
        <v>21</v>
      </c>
      <c r="C17" s="416"/>
      <c r="D17" s="417"/>
      <c r="E17" s="9" t="s">
        <v>35</v>
      </c>
      <c r="F17" s="10" t="s">
        <v>92</v>
      </c>
      <c r="G17" s="415" t="s">
        <v>21</v>
      </c>
      <c r="H17" s="416"/>
      <c r="I17" s="417"/>
      <c r="J17" s="9" t="s">
        <v>48</v>
      </c>
      <c r="K17" s="10" t="s">
        <v>93</v>
      </c>
    </row>
    <row r="18" spans="1:11" ht="21.75" customHeight="1" x14ac:dyDescent="0.3">
      <c r="A18" s="8">
        <v>110</v>
      </c>
      <c r="B18" s="415" t="s">
        <v>53</v>
      </c>
      <c r="C18" s="416"/>
      <c r="D18" s="417"/>
      <c r="E18" s="9" t="s">
        <v>50</v>
      </c>
      <c r="F18" s="10" t="s">
        <v>60</v>
      </c>
      <c r="G18" s="415" t="s">
        <v>53</v>
      </c>
      <c r="H18" s="416"/>
      <c r="I18" s="417"/>
      <c r="J18" s="9" t="s">
        <v>41</v>
      </c>
      <c r="K18" s="10" t="s">
        <v>94</v>
      </c>
    </row>
    <row r="19" spans="1:11" ht="23.25" customHeight="1" x14ac:dyDescent="0.3">
      <c r="A19" s="11">
        <v>93</v>
      </c>
      <c r="B19" s="415" t="s">
        <v>73</v>
      </c>
      <c r="C19" s="416"/>
      <c r="D19" s="417"/>
      <c r="E19" s="9" t="s">
        <v>106</v>
      </c>
      <c r="F19" s="10" t="s">
        <v>107</v>
      </c>
      <c r="G19" s="445"/>
      <c r="H19" s="446"/>
      <c r="I19" s="447"/>
      <c r="J19" s="14"/>
      <c r="K19" s="15"/>
    </row>
    <row r="20" spans="1:11" ht="3.75" customHeight="1" x14ac:dyDescent="0.25">
      <c r="A20" s="5"/>
      <c r="B20" s="448"/>
      <c r="C20" s="449"/>
      <c r="D20" s="450"/>
      <c r="E20" s="5"/>
      <c r="F20" s="33"/>
      <c r="G20" s="448"/>
      <c r="H20" s="449"/>
      <c r="I20" s="450"/>
      <c r="J20" s="5"/>
      <c r="K20" s="5"/>
    </row>
    <row r="21" spans="1:11" ht="19.5" x14ac:dyDescent="0.35">
      <c r="A21" s="418" t="s">
        <v>96</v>
      </c>
      <c r="B21" s="419"/>
      <c r="C21" s="419"/>
      <c r="D21" s="420"/>
      <c r="E21" s="74">
        <f>E12+E13+E14+E15+E16+E17+E18+E19+E20</f>
        <v>808</v>
      </c>
      <c r="F21" s="36">
        <f>F12+F13+F14+F15+F16+F17+F18+F19</f>
        <v>138.54000000000002</v>
      </c>
      <c r="G21" s="418" t="s">
        <v>96</v>
      </c>
      <c r="H21" s="419"/>
      <c r="I21" s="420"/>
      <c r="J21" s="74">
        <f>J12+J13+J14+J15+J16+J17+J18+J19+J20</f>
        <v>910</v>
      </c>
      <c r="K21" s="36">
        <f>K12+K13+K14+K15+K16+K17+K18+K19</f>
        <v>143.65</v>
      </c>
    </row>
    <row r="22" spans="1:11" ht="24.75" customHeight="1" x14ac:dyDescent="0.35">
      <c r="A22" s="418" t="s">
        <v>97</v>
      </c>
      <c r="B22" s="419"/>
      <c r="C22" s="419"/>
      <c r="D22" s="419"/>
      <c r="E22" s="74">
        <f>E10+E21</f>
        <v>1068</v>
      </c>
      <c r="F22" s="36">
        <f>F10+F21</f>
        <v>173.07000000000002</v>
      </c>
      <c r="G22" s="418" t="s">
        <v>97</v>
      </c>
      <c r="H22" s="419"/>
      <c r="I22" s="420"/>
      <c r="J22" s="74">
        <f>J10+J21</f>
        <v>1170</v>
      </c>
      <c r="K22" s="36">
        <f>K10+K21</f>
        <v>178.18</v>
      </c>
    </row>
    <row r="23" spans="1:11" ht="19.5" x14ac:dyDescent="0.35">
      <c r="A23" s="71"/>
      <c r="B23" s="72"/>
      <c r="C23" s="72"/>
      <c r="D23" s="72"/>
      <c r="E23" s="72"/>
      <c r="F23" s="76"/>
      <c r="G23" s="71"/>
      <c r="H23" s="72"/>
      <c r="I23" s="73"/>
      <c r="J23" s="74"/>
      <c r="K23" s="36"/>
    </row>
    <row r="24" spans="1:11" ht="18.75" x14ac:dyDescent="0.3">
      <c r="A24" s="429" t="s">
        <v>17</v>
      </c>
      <c r="B24" s="430"/>
      <c r="C24" s="430"/>
      <c r="D24" s="430"/>
      <c r="E24" s="430"/>
      <c r="F24" s="430"/>
      <c r="G24" s="438" t="s">
        <v>17</v>
      </c>
      <c r="H24" s="438"/>
      <c r="I24" s="438"/>
      <c r="J24" s="438"/>
      <c r="K24" s="438"/>
    </row>
    <row r="25" spans="1:11" ht="21.75" customHeight="1" x14ac:dyDescent="0.3">
      <c r="A25" s="17">
        <v>291</v>
      </c>
      <c r="B25" s="415" t="s">
        <v>51</v>
      </c>
      <c r="C25" s="416"/>
      <c r="D25" s="417"/>
      <c r="E25" s="9" t="s">
        <v>37</v>
      </c>
      <c r="F25" s="10" t="s">
        <v>46</v>
      </c>
      <c r="G25" s="415" t="s">
        <v>51</v>
      </c>
      <c r="H25" s="416"/>
      <c r="I25" s="417"/>
      <c r="J25" s="9" t="s">
        <v>43</v>
      </c>
      <c r="K25" s="10" t="s">
        <v>46</v>
      </c>
    </row>
    <row r="26" spans="1:11" ht="41.25" customHeight="1" x14ac:dyDescent="0.3">
      <c r="A26" s="13">
        <v>392</v>
      </c>
      <c r="B26" s="445" t="s">
        <v>40</v>
      </c>
      <c r="C26" s="446"/>
      <c r="D26" s="447"/>
      <c r="E26" s="14" t="s">
        <v>24</v>
      </c>
      <c r="F26" s="15" t="s">
        <v>103</v>
      </c>
      <c r="G26" s="445" t="s">
        <v>40</v>
      </c>
      <c r="H26" s="446"/>
      <c r="I26" s="447"/>
      <c r="J26" s="14" t="s">
        <v>26</v>
      </c>
      <c r="K26" s="15" t="s">
        <v>104</v>
      </c>
    </row>
    <row r="27" spans="1:11" ht="18.75" x14ac:dyDescent="0.3">
      <c r="A27" s="13">
        <v>493</v>
      </c>
      <c r="B27" s="445" t="s">
        <v>29</v>
      </c>
      <c r="C27" s="446"/>
      <c r="D27" s="447"/>
      <c r="E27" s="14" t="s">
        <v>23</v>
      </c>
      <c r="F27" s="15" t="s">
        <v>64</v>
      </c>
      <c r="G27" s="445" t="s">
        <v>29</v>
      </c>
      <c r="H27" s="446"/>
      <c r="I27" s="447"/>
      <c r="J27" s="14" t="s">
        <v>23</v>
      </c>
      <c r="K27" s="15" t="s">
        <v>64</v>
      </c>
    </row>
    <row r="28" spans="1:11" ht="18.75" x14ac:dyDescent="0.3">
      <c r="A28" s="8">
        <v>108</v>
      </c>
      <c r="B28" s="415" t="s">
        <v>21</v>
      </c>
      <c r="C28" s="416"/>
      <c r="D28" s="417"/>
      <c r="E28" s="9" t="s">
        <v>35</v>
      </c>
      <c r="F28" s="10" t="s">
        <v>92</v>
      </c>
      <c r="G28" s="415" t="s">
        <v>21</v>
      </c>
      <c r="H28" s="416"/>
      <c r="I28" s="417"/>
      <c r="J28" s="9" t="s">
        <v>48</v>
      </c>
      <c r="K28" s="10" t="s">
        <v>93</v>
      </c>
    </row>
    <row r="29" spans="1:11" ht="18.75" x14ac:dyDescent="0.3">
      <c r="A29" s="8">
        <v>109</v>
      </c>
      <c r="B29" s="415" t="s">
        <v>53</v>
      </c>
      <c r="C29" s="416"/>
      <c r="D29" s="417"/>
      <c r="E29" s="9" t="s">
        <v>50</v>
      </c>
      <c r="F29" s="10" t="s">
        <v>60</v>
      </c>
      <c r="G29" s="415" t="s">
        <v>53</v>
      </c>
      <c r="H29" s="416"/>
      <c r="I29" s="417"/>
      <c r="J29" s="9" t="s">
        <v>41</v>
      </c>
      <c r="K29" s="10" t="s">
        <v>94</v>
      </c>
    </row>
    <row r="30" spans="1:11" ht="36" customHeight="1" x14ac:dyDescent="0.3">
      <c r="A30" s="17">
        <v>69</v>
      </c>
      <c r="B30" s="415" t="s">
        <v>85</v>
      </c>
      <c r="C30" s="416"/>
      <c r="D30" s="417"/>
      <c r="E30" s="9" t="s">
        <v>47</v>
      </c>
      <c r="F30" s="10" t="s">
        <v>59</v>
      </c>
      <c r="G30" s="415" t="s">
        <v>85</v>
      </c>
      <c r="H30" s="416"/>
      <c r="I30" s="417"/>
      <c r="J30" s="9" t="s">
        <v>26</v>
      </c>
      <c r="K30" s="10" t="s">
        <v>102</v>
      </c>
    </row>
    <row r="31" spans="1:11" ht="19.5" x14ac:dyDescent="0.35">
      <c r="A31" s="418" t="s">
        <v>14</v>
      </c>
      <c r="B31" s="419"/>
      <c r="C31" s="419"/>
      <c r="D31" s="420"/>
      <c r="E31" s="74">
        <f>E25+E26+E27+E28+E29+E30</f>
        <v>560</v>
      </c>
      <c r="F31" s="36">
        <f>F25+F26+F27+F28+F29+F30</f>
        <v>101.36</v>
      </c>
      <c r="G31" s="418" t="s">
        <v>14</v>
      </c>
      <c r="H31" s="419"/>
      <c r="I31" s="420"/>
      <c r="J31" s="74">
        <f>J25+J26+J27+J28+J29+J30</f>
        <v>660</v>
      </c>
      <c r="K31" s="36">
        <f>K25+K26+K27+K28+K29+K30</f>
        <v>116.21999999999998</v>
      </c>
    </row>
    <row r="32" spans="1:11" ht="18.75" x14ac:dyDescent="0.3">
      <c r="A32" s="429" t="s">
        <v>18</v>
      </c>
      <c r="B32" s="430"/>
      <c r="C32" s="430"/>
      <c r="D32" s="430"/>
      <c r="E32" s="430"/>
      <c r="F32" s="430"/>
      <c r="G32" s="418" t="s">
        <v>18</v>
      </c>
      <c r="H32" s="419"/>
      <c r="I32" s="419"/>
      <c r="J32" s="419"/>
      <c r="K32" s="419"/>
    </row>
    <row r="33" spans="1:11" ht="18.75" x14ac:dyDescent="0.3">
      <c r="A33" s="8">
        <v>515</v>
      </c>
      <c r="B33" s="445" t="s">
        <v>70</v>
      </c>
      <c r="C33" s="446"/>
      <c r="D33" s="447"/>
      <c r="E33" s="14" t="s">
        <v>23</v>
      </c>
      <c r="F33" s="39">
        <v>22</v>
      </c>
      <c r="G33" s="445" t="s">
        <v>70</v>
      </c>
      <c r="H33" s="446"/>
      <c r="I33" s="447"/>
      <c r="J33" s="14" t="s">
        <v>23</v>
      </c>
      <c r="K33" s="39">
        <v>21.61</v>
      </c>
    </row>
    <row r="34" spans="1:11" ht="18.75" customHeight="1" x14ac:dyDescent="0.3">
      <c r="A34" s="8">
        <v>549</v>
      </c>
      <c r="B34" s="415" t="s">
        <v>67</v>
      </c>
      <c r="C34" s="416"/>
      <c r="D34" s="417"/>
      <c r="E34" s="9" t="s">
        <v>26</v>
      </c>
      <c r="F34" s="10" t="s">
        <v>89</v>
      </c>
      <c r="G34" s="415" t="s">
        <v>67</v>
      </c>
      <c r="H34" s="416"/>
      <c r="I34" s="417"/>
      <c r="J34" s="9" t="s">
        <v>26</v>
      </c>
      <c r="K34" s="10" t="s">
        <v>89</v>
      </c>
    </row>
    <row r="35" spans="1:11" ht="15" customHeight="1" x14ac:dyDescent="0.3">
      <c r="A35" s="8"/>
      <c r="B35" s="415"/>
      <c r="C35" s="416"/>
      <c r="D35" s="417"/>
      <c r="E35" s="9"/>
      <c r="F35" s="10"/>
      <c r="G35" s="415"/>
      <c r="H35" s="416"/>
      <c r="I35" s="417"/>
      <c r="J35" s="9"/>
      <c r="K35" s="10"/>
    </row>
    <row r="36" spans="1:11" ht="19.5" x14ac:dyDescent="0.35">
      <c r="A36" s="418" t="s">
        <v>14</v>
      </c>
      <c r="B36" s="419"/>
      <c r="C36" s="419"/>
      <c r="D36" s="420"/>
      <c r="E36" s="74">
        <v>300</v>
      </c>
      <c r="F36" s="36">
        <f>F33+F34+F35</f>
        <v>52</v>
      </c>
      <c r="G36" s="418" t="s">
        <v>14</v>
      </c>
      <c r="H36" s="419"/>
      <c r="I36" s="420"/>
      <c r="J36" s="74">
        <v>300</v>
      </c>
      <c r="K36" s="36">
        <f>K33+K34+K35</f>
        <v>51.61</v>
      </c>
    </row>
    <row r="37" spans="1:11" ht="23.25" x14ac:dyDescent="0.35">
      <c r="A37" s="406" t="s">
        <v>14</v>
      </c>
      <c r="B37" s="407"/>
      <c r="C37" s="407"/>
      <c r="D37" s="408"/>
      <c r="E37" s="7">
        <f>E6+E10+E21+E31+E36</f>
        <v>2303</v>
      </c>
      <c r="F37" s="31">
        <f>F6+F10+F21+F31+F36</f>
        <v>355.75</v>
      </c>
      <c r="G37" s="406" t="s">
        <v>14</v>
      </c>
      <c r="H37" s="407"/>
      <c r="I37" s="408"/>
      <c r="J37" s="7">
        <f>J6+J10+J21+J31+J36</f>
        <v>2535</v>
      </c>
      <c r="K37" s="31">
        <f>K6+K10+K21+K31+K36</f>
        <v>379.22</v>
      </c>
    </row>
  </sheetData>
  <mergeCells count="72">
    <mergeCell ref="A36:D36"/>
    <mergeCell ref="G36:I36"/>
    <mergeCell ref="A37:D37"/>
    <mergeCell ref="G37:I37"/>
    <mergeCell ref="A22:D22"/>
    <mergeCell ref="G22:I22"/>
    <mergeCell ref="B33:D33"/>
    <mergeCell ref="G33:I33"/>
    <mergeCell ref="B34:D34"/>
    <mergeCell ref="G34:I34"/>
    <mergeCell ref="B35:D35"/>
    <mergeCell ref="G35:I35"/>
    <mergeCell ref="B30:D30"/>
    <mergeCell ref="G30:I30"/>
    <mergeCell ref="A31:D31"/>
    <mergeCell ref="G31:I31"/>
    <mergeCell ref="A32:F32"/>
    <mergeCell ref="G32:K32"/>
    <mergeCell ref="B27:D27"/>
    <mergeCell ref="G27:I27"/>
    <mergeCell ref="B28:D28"/>
    <mergeCell ref="G28:I28"/>
    <mergeCell ref="B29:D29"/>
    <mergeCell ref="G29:I29"/>
    <mergeCell ref="A24:F24"/>
    <mergeCell ref="G24:K24"/>
    <mergeCell ref="B25:D25"/>
    <mergeCell ref="G25:I25"/>
    <mergeCell ref="B26:D26"/>
    <mergeCell ref="G26:I26"/>
    <mergeCell ref="B19:D19"/>
    <mergeCell ref="G19:I19"/>
    <mergeCell ref="B20:D20"/>
    <mergeCell ref="G20:I20"/>
    <mergeCell ref="A21:D21"/>
    <mergeCell ref="G21:I21"/>
    <mergeCell ref="B16:D16"/>
    <mergeCell ref="G16:I16"/>
    <mergeCell ref="B17:D17"/>
    <mergeCell ref="G17:I17"/>
    <mergeCell ref="B18:D18"/>
    <mergeCell ref="G18:I18"/>
    <mergeCell ref="B13:D13"/>
    <mergeCell ref="G13:I13"/>
    <mergeCell ref="B14:D14"/>
    <mergeCell ref="G14:I14"/>
    <mergeCell ref="B15:D15"/>
    <mergeCell ref="G15:I15"/>
    <mergeCell ref="A10:D10"/>
    <mergeCell ref="G10:I10"/>
    <mergeCell ref="A11:F11"/>
    <mergeCell ref="G11:K11"/>
    <mergeCell ref="B12:D12"/>
    <mergeCell ref="G12:I12"/>
    <mergeCell ref="A7:F7"/>
    <mergeCell ref="G7:K7"/>
    <mergeCell ref="B8:D8"/>
    <mergeCell ref="G8:I8"/>
    <mergeCell ref="B9:D9"/>
    <mergeCell ref="G9:I9"/>
    <mergeCell ref="B4:D4"/>
    <mergeCell ref="G4:I4"/>
    <mergeCell ref="B5:D5"/>
    <mergeCell ref="G5:I5"/>
    <mergeCell ref="A6:D6"/>
    <mergeCell ref="G6:I6"/>
    <mergeCell ref="B1:D1"/>
    <mergeCell ref="G1:I1"/>
    <mergeCell ref="A2:F2"/>
    <mergeCell ref="G2:K2"/>
    <mergeCell ref="B3:D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selection sqref="A1:S37"/>
    </sheetView>
  </sheetViews>
  <sheetFormatPr defaultRowHeight="15" x14ac:dyDescent="0.25"/>
  <cols>
    <col min="4" max="4" width="19.5703125" customWidth="1"/>
    <col min="6" max="6" width="12.28515625" customWidth="1"/>
    <col min="7" max="7" width="9" customWidth="1"/>
    <col min="8" max="8" width="13.42578125" customWidth="1"/>
    <col min="9" max="9" width="11.7109375" customWidth="1"/>
    <col min="10" max="10" width="14.140625" customWidth="1"/>
    <col min="11" max="11" width="12.28515625" customWidth="1"/>
    <col min="13" max="13" width="16.5703125" customWidth="1"/>
    <col min="15" max="15" width="13.140625" customWidth="1"/>
    <col min="16" max="16" width="12" customWidth="1"/>
    <col min="17" max="18" width="13.140625" customWidth="1"/>
    <col min="19" max="19" width="14.5703125" customWidth="1"/>
  </cols>
  <sheetData>
    <row r="1" spans="1:19" ht="112.5" customHeight="1" x14ac:dyDescent="0.25">
      <c r="A1" s="2" t="s">
        <v>4</v>
      </c>
      <c r="B1" s="426" t="s">
        <v>5</v>
      </c>
      <c r="C1" s="427"/>
      <c r="D1" s="428"/>
      <c r="E1" s="75" t="s">
        <v>6</v>
      </c>
      <c r="F1" s="86" t="s">
        <v>7</v>
      </c>
      <c r="G1" s="90" t="s">
        <v>109</v>
      </c>
      <c r="H1" s="90" t="s">
        <v>110</v>
      </c>
      <c r="I1" s="90" t="s">
        <v>111</v>
      </c>
      <c r="J1" s="90" t="s">
        <v>110</v>
      </c>
      <c r="K1" s="606" t="s">
        <v>108</v>
      </c>
      <c r="L1" s="427"/>
      <c r="M1" s="428"/>
      <c r="N1" s="75" t="s">
        <v>6</v>
      </c>
      <c r="O1" s="86" t="s">
        <v>7</v>
      </c>
      <c r="P1" s="90" t="s">
        <v>109</v>
      </c>
      <c r="Q1" s="90" t="s">
        <v>110</v>
      </c>
      <c r="R1" s="90" t="s">
        <v>111</v>
      </c>
      <c r="S1" s="90" t="s">
        <v>110</v>
      </c>
    </row>
    <row r="2" spans="1:19" ht="19.5" x14ac:dyDescent="0.25">
      <c r="A2" s="429" t="s">
        <v>13</v>
      </c>
      <c r="B2" s="430"/>
      <c r="C2" s="430"/>
      <c r="D2" s="430"/>
      <c r="E2" s="430"/>
      <c r="F2" s="430"/>
      <c r="G2" s="91"/>
      <c r="H2" s="91"/>
      <c r="I2" s="91"/>
      <c r="J2" s="91"/>
      <c r="K2" s="433" t="s">
        <v>13</v>
      </c>
      <c r="L2" s="433"/>
      <c r="M2" s="433"/>
      <c r="N2" s="433"/>
      <c r="O2" s="433"/>
      <c r="P2" s="90"/>
      <c r="Q2" s="90"/>
      <c r="R2" s="90"/>
      <c r="S2" s="90"/>
    </row>
    <row r="3" spans="1:19" ht="18.75" x14ac:dyDescent="0.3">
      <c r="A3" s="17">
        <v>253</v>
      </c>
      <c r="B3" s="414" t="s">
        <v>31</v>
      </c>
      <c r="C3" s="414"/>
      <c r="D3" s="414"/>
      <c r="E3" s="9" t="s">
        <v>37</v>
      </c>
      <c r="F3" s="10" t="s">
        <v>32</v>
      </c>
      <c r="G3" s="92" t="s">
        <v>112</v>
      </c>
      <c r="H3" s="48">
        <f>G3*F3</f>
        <v>136.15</v>
      </c>
      <c r="I3" s="10"/>
      <c r="J3" s="10"/>
      <c r="K3" s="414" t="s">
        <v>31</v>
      </c>
      <c r="L3" s="414"/>
      <c r="M3" s="414"/>
      <c r="N3" s="9" t="s">
        <v>43</v>
      </c>
      <c r="O3" s="79" t="s">
        <v>45</v>
      </c>
      <c r="P3" s="92" t="s">
        <v>114</v>
      </c>
      <c r="Q3" s="48">
        <f>O3*P3</f>
        <v>256.74</v>
      </c>
      <c r="R3" s="10"/>
      <c r="S3" s="10"/>
    </row>
    <row r="4" spans="1:19" ht="18.75" x14ac:dyDescent="0.3">
      <c r="A4" s="11">
        <v>495</v>
      </c>
      <c r="B4" s="435" t="s">
        <v>20</v>
      </c>
      <c r="C4" s="436"/>
      <c r="D4" s="437"/>
      <c r="E4" s="12">
        <v>200</v>
      </c>
      <c r="F4" s="47">
        <v>6.5</v>
      </c>
      <c r="G4" s="93">
        <v>7</v>
      </c>
      <c r="H4" s="78">
        <f>G4*F4</f>
        <v>45.5</v>
      </c>
      <c r="I4" s="78"/>
      <c r="J4" s="78"/>
      <c r="K4" s="435" t="s">
        <v>20</v>
      </c>
      <c r="L4" s="436"/>
      <c r="M4" s="437"/>
      <c r="N4" s="12">
        <v>200</v>
      </c>
      <c r="O4" s="78">
        <v>6.5</v>
      </c>
      <c r="P4" s="103">
        <v>11</v>
      </c>
      <c r="Q4" s="48">
        <f>O4*P4</f>
        <v>71.5</v>
      </c>
      <c r="R4" s="47"/>
      <c r="S4" s="47"/>
    </row>
    <row r="5" spans="1:19" ht="18.75" x14ac:dyDescent="0.3">
      <c r="A5" s="8">
        <v>108</v>
      </c>
      <c r="B5" s="415" t="s">
        <v>21</v>
      </c>
      <c r="C5" s="416"/>
      <c r="D5" s="417"/>
      <c r="E5" s="9" t="s">
        <v>22</v>
      </c>
      <c r="F5" s="10" t="s">
        <v>91</v>
      </c>
      <c r="G5" s="94" t="s">
        <v>112</v>
      </c>
      <c r="H5" s="78">
        <f>G5*F5</f>
        <v>23.59</v>
      </c>
      <c r="I5" s="79"/>
      <c r="J5" s="79"/>
      <c r="K5" s="415" t="s">
        <v>21</v>
      </c>
      <c r="L5" s="416"/>
      <c r="M5" s="417"/>
      <c r="N5" s="9" t="s">
        <v>22</v>
      </c>
      <c r="O5" s="87">
        <v>3.37</v>
      </c>
      <c r="P5" s="92">
        <v>11</v>
      </c>
      <c r="Q5" s="48">
        <f>O5*P5</f>
        <v>37.07</v>
      </c>
      <c r="R5" s="48"/>
      <c r="S5" s="48"/>
    </row>
    <row r="6" spans="1:19" ht="19.5" x14ac:dyDescent="0.35">
      <c r="A6" s="418" t="s">
        <v>14</v>
      </c>
      <c r="B6" s="419"/>
      <c r="C6" s="419"/>
      <c r="D6" s="420"/>
      <c r="E6" s="74">
        <f>E3+E4+E5</f>
        <v>375</v>
      </c>
      <c r="F6" s="59">
        <f>F3+F4+F5</f>
        <v>29.32</v>
      </c>
      <c r="G6" s="95"/>
      <c r="H6" s="81">
        <f>SUM(H3:H5)</f>
        <v>205.24</v>
      </c>
      <c r="I6" s="80"/>
      <c r="J6" s="80"/>
      <c r="K6" s="418" t="s">
        <v>14</v>
      </c>
      <c r="L6" s="419"/>
      <c r="M6" s="420"/>
      <c r="N6" s="74">
        <f>N3+N4+N5</f>
        <v>405</v>
      </c>
      <c r="O6" s="80">
        <f>O3+O4+O5</f>
        <v>33.21</v>
      </c>
      <c r="P6" s="59"/>
      <c r="Q6" s="36">
        <f>Q3+Q4+Q5</f>
        <v>365.31</v>
      </c>
      <c r="R6" s="59"/>
      <c r="S6" s="59"/>
    </row>
    <row r="7" spans="1:19" ht="18.75" x14ac:dyDescent="0.3">
      <c r="A7" s="429" t="s">
        <v>15</v>
      </c>
      <c r="B7" s="430"/>
      <c r="C7" s="430"/>
      <c r="D7" s="430"/>
      <c r="E7" s="430"/>
      <c r="F7" s="430"/>
      <c r="G7" s="96"/>
      <c r="H7" s="70"/>
      <c r="I7" s="70"/>
      <c r="J7" s="70"/>
      <c r="K7" s="438" t="s">
        <v>15</v>
      </c>
      <c r="L7" s="438"/>
      <c r="M7" s="438"/>
      <c r="N7" s="438"/>
      <c r="O7" s="418"/>
      <c r="P7" s="74"/>
      <c r="Q7" s="74"/>
      <c r="R7" s="74"/>
      <c r="S7" s="74"/>
    </row>
    <row r="8" spans="1:19" ht="18.75" x14ac:dyDescent="0.3">
      <c r="A8" s="11">
        <v>93</v>
      </c>
      <c r="B8" s="415" t="s">
        <v>73</v>
      </c>
      <c r="C8" s="416"/>
      <c r="D8" s="417"/>
      <c r="E8" s="9" t="s">
        <v>47</v>
      </c>
      <c r="F8" s="10" t="s">
        <v>90</v>
      </c>
      <c r="G8" s="94">
        <v>7</v>
      </c>
      <c r="H8" s="79">
        <f>F8*G8</f>
        <v>171.85</v>
      </c>
      <c r="I8" s="79" t="s">
        <v>113</v>
      </c>
      <c r="J8" s="79">
        <f>F8*I8</f>
        <v>761.05000000000007</v>
      </c>
      <c r="K8" s="415" t="s">
        <v>73</v>
      </c>
      <c r="L8" s="416"/>
      <c r="M8" s="417"/>
      <c r="N8" s="9" t="s">
        <v>47</v>
      </c>
      <c r="O8" s="79" t="s">
        <v>90</v>
      </c>
      <c r="P8" s="10" t="s">
        <v>114</v>
      </c>
      <c r="Q8" s="48">
        <f>O8*P8</f>
        <v>270.05</v>
      </c>
      <c r="R8" s="10" t="s">
        <v>115</v>
      </c>
      <c r="S8" s="48">
        <f>O8*R8</f>
        <v>1767.6000000000001</v>
      </c>
    </row>
    <row r="9" spans="1:19" ht="18.75" x14ac:dyDescent="0.3">
      <c r="A9" s="45">
        <v>519</v>
      </c>
      <c r="B9" s="440" t="s">
        <v>39</v>
      </c>
      <c r="C9" s="440"/>
      <c r="D9" s="440"/>
      <c r="E9" s="20" t="s">
        <v>23</v>
      </c>
      <c r="F9" s="21" t="s">
        <v>83</v>
      </c>
      <c r="G9" s="97">
        <v>7</v>
      </c>
      <c r="H9" s="21">
        <f>G9*F9</f>
        <v>69.86</v>
      </c>
      <c r="I9" s="21" t="s">
        <v>113</v>
      </c>
      <c r="J9" s="21">
        <f>F9*I9</f>
        <v>309.38</v>
      </c>
      <c r="K9" s="440" t="s">
        <v>39</v>
      </c>
      <c r="L9" s="440"/>
      <c r="M9" s="440"/>
      <c r="N9" s="20" t="s">
        <v>23</v>
      </c>
      <c r="O9" s="88" t="s">
        <v>83</v>
      </c>
      <c r="P9" s="10" t="s">
        <v>114</v>
      </c>
      <c r="Q9" s="48">
        <f>O9*P9</f>
        <v>109.78</v>
      </c>
      <c r="R9" s="10" t="s">
        <v>115</v>
      </c>
      <c r="S9" s="48">
        <f>O9*R9</f>
        <v>718.56000000000006</v>
      </c>
    </row>
    <row r="10" spans="1:19" ht="19.5" x14ac:dyDescent="0.35">
      <c r="A10" s="418" t="s">
        <v>95</v>
      </c>
      <c r="B10" s="419"/>
      <c r="C10" s="419"/>
      <c r="D10" s="420"/>
      <c r="E10" s="74">
        <f>E8+E9</f>
        <v>260</v>
      </c>
      <c r="F10" s="36">
        <f>F8+F9</f>
        <v>34.53</v>
      </c>
      <c r="G10" s="95">
        <v>7</v>
      </c>
      <c r="H10" s="81">
        <f>SUM(H8:H9)</f>
        <v>241.70999999999998</v>
      </c>
      <c r="I10" s="81"/>
      <c r="J10" s="81">
        <f>SUM(J8:J9)</f>
        <v>1070.43</v>
      </c>
      <c r="K10" s="418" t="s">
        <v>95</v>
      </c>
      <c r="L10" s="419"/>
      <c r="M10" s="420"/>
      <c r="N10" s="74">
        <f>N8+N9</f>
        <v>260</v>
      </c>
      <c r="O10" s="81">
        <f>O8+O9</f>
        <v>34.53</v>
      </c>
      <c r="P10" s="36"/>
      <c r="Q10" s="36">
        <f>Q8+Q9</f>
        <v>379.83000000000004</v>
      </c>
      <c r="R10" s="36"/>
      <c r="S10" s="36">
        <f>SUM(S8:S9)</f>
        <v>2486.1600000000003</v>
      </c>
    </row>
    <row r="11" spans="1:19" ht="18.75" x14ac:dyDescent="0.3">
      <c r="A11" s="429" t="s">
        <v>16</v>
      </c>
      <c r="B11" s="430"/>
      <c r="C11" s="430"/>
      <c r="D11" s="430"/>
      <c r="E11" s="430"/>
      <c r="F11" s="430"/>
      <c r="G11" s="96"/>
      <c r="H11" s="70"/>
      <c r="I11" s="70"/>
      <c r="J11" s="70"/>
      <c r="K11" s="438" t="s">
        <v>16</v>
      </c>
      <c r="L11" s="438"/>
      <c r="M11" s="438"/>
      <c r="N11" s="438"/>
      <c r="O11" s="418"/>
      <c r="P11" s="74"/>
      <c r="Q11" s="74"/>
      <c r="R11" s="74"/>
      <c r="S11" s="74"/>
    </row>
    <row r="12" spans="1:19" ht="18.75" x14ac:dyDescent="0.3">
      <c r="A12" s="13">
        <v>76</v>
      </c>
      <c r="B12" s="444" t="s">
        <v>69</v>
      </c>
      <c r="C12" s="444"/>
      <c r="D12" s="444"/>
      <c r="E12" s="14" t="s">
        <v>47</v>
      </c>
      <c r="F12" s="15" t="s">
        <v>58</v>
      </c>
      <c r="G12" s="98">
        <v>7</v>
      </c>
      <c r="H12" s="15">
        <f>F12*G12</f>
        <v>69.649999999999991</v>
      </c>
      <c r="I12" s="15" t="s">
        <v>113</v>
      </c>
      <c r="J12" s="15">
        <f>F12*I12</f>
        <v>308.45</v>
      </c>
      <c r="K12" s="444" t="s">
        <v>69</v>
      </c>
      <c r="L12" s="444"/>
      <c r="M12" s="444"/>
      <c r="N12" s="14" t="s">
        <v>26</v>
      </c>
      <c r="O12" s="82" t="s">
        <v>101</v>
      </c>
      <c r="P12" s="15" t="s">
        <v>114</v>
      </c>
      <c r="Q12" s="104">
        <f>O12*P12</f>
        <v>182.38</v>
      </c>
      <c r="R12" s="15" t="s">
        <v>115</v>
      </c>
      <c r="S12" s="104">
        <f>O12*R12</f>
        <v>1193.7599999999998</v>
      </c>
    </row>
    <row r="13" spans="1:19" ht="18" customHeight="1" x14ac:dyDescent="0.3">
      <c r="A13" s="13">
        <v>144</v>
      </c>
      <c r="B13" s="607" t="s">
        <v>82</v>
      </c>
      <c r="C13" s="608"/>
      <c r="D13" s="609"/>
      <c r="E13" s="14" t="s">
        <v>23</v>
      </c>
      <c r="F13" s="15" t="s">
        <v>74</v>
      </c>
      <c r="G13" s="99">
        <v>7</v>
      </c>
      <c r="H13" s="15">
        <f t="shared" ref="H13:H20" si="0">F13*G13</f>
        <v>136.5</v>
      </c>
      <c r="I13" s="82" t="s">
        <v>113</v>
      </c>
      <c r="J13" s="15">
        <f t="shared" ref="J13:J20" si="1">F13*I13</f>
        <v>604.5</v>
      </c>
      <c r="K13" s="445" t="s">
        <v>82</v>
      </c>
      <c r="L13" s="446"/>
      <c r="M13" s="447"/>
      <c r="N13" s="14" t="s">
        <v>38</v>
      </c>
      <c r="O13" s="82" t="s">
        <v>75</v>
      </c>
      <c r="P13" s="15" t="s">
        <v>114</v>
      </c>
      <c r="Q13" s="104">
        <f t="shared" ref="Q13:Q20" si="2">O13*P13</f>
        <v>268.18</v>
      </c>
      <c r="R13" s="15" t="s">
        <v>115</v>
      </c>
      <c r="S13" s="104">
        <f t="shared" ref="S13:S20" si="3">O13*R13</f>
        <v>1755.36</v>
      </c>
    </row>
    <row r="14" spans="1:19" ht="18.75" x14ac:dyDescent="0.3">
      <c r="A14" s="17">
        <v>429</v>
      </c>
      <c r="B14" s="414" t="s">
        <v>27</v>
      </c>
      <c r="C14" s="414"/>
      <c r="D14" s="414"/>
      <c r="E14" s="9" t="s">
        <v>37</v>
      </c>
      <c r="F14" s="10" t="s">
        <v>49</v>
      </c>
      <c r="G14" s="92">
        <v>7</v>
      </c>
      <c r="H14" s="15">
        <f t="shared" si="0"/>
        <v>192.5</v>
      </c>
      <c r="I14" s="10" t="s">
        <v>113</v>
      </c>
      <c r="J14" s="15">
        <f t="shared" si="1"/>
        <v>852.5</v>
      </c>
      <c r="K14" s="414" t="s">
        <v>27</v>
      </c>
      <c r="L14" s="414"/>
      <c r="M14" s="414"/>
      <c r="N14" s="9" t="s">
        <v>43</v>
      </c>
      <c r="O14" s="79" t="s">
        <v>98</v>
      </c>
      <c r="P14" s="10" t="s">
        <v>114</v>
      </c>
      <c r="Q14" s="104">
        <f t="shared" si="2"/>
        <v>363</v>
      </c>
      <c r="R14" s="10" t="s">
        <v>115</v>
      </c>
      <c r="S14" s="104">
        <f t="shared" si="3"/>
        <v>2376</v>
      </c>
    </row>
    <row r="15" spans="1:19" ht="18.75" x14ac:dyDescent="0.3">
      <c r="A15" s="18">
        <v>412</v>
      </c>
      <c r="B15" s="440" t="s">
        <v>28</v>
      </c>
      <c r="C15" s="440"/>
      <c r="D15" s="440"/>
      <c r="E15" s="20" t="s">
        <v>24</v>
      </c>
      <c r="F15" s="21" t="s">
        <v>99</v>
      </c>
      <c r="G15" s="97">
        <v>7</v>
      </c>
      <c r="H15" s="15">
        <f t="shared" si="0"/>
        <v>311.15000000000003</v>
      </c>
      <c r="I15" s="21" t="s">
        <v>113</v>
      </c>
      <c r="J15" s="15">
        <f t="shared" si="1"/>
        <v>1377.95</v>
      </c>
      <c r="K15" s="440" t="s">
        <v>28</v>
      </c>
      <c r="L15" s="440"/>
      <c r="M15" s="440"/>
      <c r="N15" s="20" t="s">
        <v>26</v>
      </c>
      <c r="O15" s="88" t="s">
        <v>100</v>
      </c>
      <c r="P15" s="10" t="s">
        <v>114</v>
      </c>
      <c r="Q15" s="104">
        <f t="shared" si="2"/>
        <v>543.29</v>
      </c>
      <c r="R15" s="10" t="s">
        <v>115</v>
      </c>
      <c r="S15" s="104">
        <f t="shared" si="3"/>
        <v>3556.08</v>
      </c>
    </row>
    <row r="16" spans="1:19" ht="18.75" x14ac:dyDescent="0.3">
      <c r="A16" s="13">
        <v>501</v>
      </c>
      <c r="B16" s="445" t="s">
        <v>86</v>
      </c>
      <c r="C16" s="446"/>
      <c r="D16" s="447"/>
      <c r="E16" s="14" t="s">
        <v>23</v>
      </c>
      <c r="F16" s="15" t="s">
        <v>65</v>
      </c>
      <c r="G16" s="99">
        <v>7</v>
      </c>
      <c r="H16" s="15">
        <f t="shared" si="0"/>
        <v>66.5</v>
      </c>
      <c r="I16" s="82" t="s">
        <v>113</v>
      </c>
      <c r="J16" s="15">
        <f t="shared" si="1"/>
        <v>294.5</v>
      </c>
      <c r="K16" s="445" t="s">
        <v>86</v>
      </c>
      <c r="L16" s="446"/>
      <c r="M16" s="447"/>
      <c r="N16" s="14" t="s">
        <v>23</v>
      </c>
      <c r="O16" s="82" t="s">
        <v>65</v>
      </c>
      <c r="P16" s="15" t="s">
        <v>114</v>
      </c>
      <c r="Q16" s="104">
        <f t="shared" si="2"/>
        <v>104.5</v>
      </c>
      <c r="R16" s="15" t="s">
        <v>115</v>
      </c>
      <c r="S16" s="104">
        <f t="shared" si="3"/>
        <v>684</v>
      </c>
    </row>
    <row r="17" spans="1:19" ht="18.75" x14ac:dyDescent="0.3">
      <c r="A17" s="8">
        <v>108</v>
      </c>
      <c r="B17" s="415" t="s">
        <v>21</v>
      </c>
      <c r="C17" s="416"/>
      <c r="D17" s="417"/>
      <c r="E17" s="9" t="s">
        <v>35</v>
      </c>
      <c r="F17" s="10" t="s">
        <v>92</v>
      </c>
      <c r="G17" s="94">
        <v>7</v>
      </c>
      <c r="H17" s="15">
        <f t="shared" si="0"/>
        <v>37.800000000000004</v>
      </c>
      <c r="I17" s="79" t="s">
        <v>113</v>
      </c>
      <c r="J17" s="15">
        <f t="shared" si="1"/>
        <v>167.4</v>
      </c>
      <c r="K17" s="415" t="s">
        <v>21</v>
      </c>
      <c r="L17" s="416"/>
      <c r="M17" s="417"/>
      <c r="N17" s="9" t="s">
        <v>48</v>
      </c>
      <c r="O17" s="79" t="s">
        <v>93</v>
      </c>
      <c r="P17" s="10" t="s">
        <v>114</v>
      </c>
      <c r="Q17" s="104">
        <f t="shared" si="2"/>
        <v>74.25</v>
      </c>
      <c r="R17" s="10" t="s">
        <v>115</v>
      </c>
      <c r="S17" s="104">
        <f t="shared" si="3"/>
        <v>486</v>
      </c>
    </row>
    <row r="18" spans="1:19" ht="18.75" x14ac:dyDescent="0.3">
      <c r="A18" s="8">
        <v>110</v>
      </c>
      <c r="B18" s="415" t="s">
        <v>53</v>
      </c>
      <c r="C18" s="416"/>
      <c r="D18" s="417"/>
      <c r="E18" s="9" t="s">
        <v>50</v>
      </c>
      <c r="F18" s="10" t="s">
        <v>60</v>
      </c>
      <c r="G18" s="94">
        <v>7</v>
      </c>
      <c r="H18" s="15">
        <f t="shared" si="0"/>
        <v>18.900000000000002</v>
      </c>
      <c r="I18" s="79" t="s">
        <v>113</v>
      </c>
      <c r="J18" s="15">
        <f t="shared" si="1"/>
        <v>83.7</v>
      </c>
      <c r="K18" s="415" t="s">
        <v>53</v>
      </c>
      <c r="L18" s="416"/>
      <c r="M18" s="417"/>
      <c r="N18" s="9" t="s">
        <v>41</v>
      </c>
      <c r="O18" s="79" t="s">
        <v>94</v>
      </c>
      <c r="P18" s="10" t="s">
        <v>114</v>
      </c>
      <c r="Q18" s="104">
        <f t="shared" si="2"/>
        <v>44.55</v>
      </c>
      <c r="R18" s="10" t="s">
        <v>115</v>
      </c>
      <c r="S18" s="104">
        <f t="shared" si="3"/>
        <v>291.59999999999997</v>
      </c>
    </row>
    <row r="19" spans="1:19" ht="18.75" x14ac:dyDescent="0.3">
      <c r="A19" s="11">
        <v>93</v>
      </c>
      <c r="B19" s="415" t="s">
        <v>73</v>
      </c>
      <c r="C19" s="416"/>
      <c r="D19" s="417"/>
      <c r="E19" s="9" t="s">
        <v>106</v>
      </c>
      <c r="F19" s="10" t="s">
        <v>107</v>
      </c>
      <c r="G19" s="94">
        <v>7</v>
      </c>
      <c r="H19" s="15">
        <f t="shared" si="0"/>
        <v>136.78</v>
      </c>
      <c r="I19" s="79" t="s">
        <v>113</v>
      </c>
      <c r="J19" s="15">
        <f t="shared" si="1"/>
        <v>605.74</v>
      </c>
      <c r="K19" s="445"/>
      <c r="L19" s="446"/>
      <c r="M19" s="447"/>
      <c r="N19" s="14"/>
      <c r="O19" s="82"/>
      <c r="P19" s="15"/>
      <c r="Q19" s="104">
        <f t="shared" si="2"/>
        <v>0</v>
      </c>
      <c r="R19" s="15"/>
      <c r="S19" s="104">
        <f t="shared" si="3"/>
        <v>0</v>
      </c>
    </row>
    <row r="20" spans="1:19" ht="18.75" x14ac:dyDescent="0.3">
      <c r="A20" s="5"/>
      <c r="B20" s="448"/>
      <c r="C20" s="449"/>
      <c r="D20" s="450"/>
      <c r="E20" s="5"/>
      <c r="F20" s="33"/>
      <c r="G20" s="100"/>
      <c r="H20" s="15">
        <f t="shared" si="0"/>
        <v>0</v>
      </c>
      <c r="I20" s="83">
        <v>0</v>
      </c>
      <c r="J20" s="15">
        <f t="shared" si="1"/>
        <v>0</v>
      </c>
      <c r="K20" s="448"/>
      <c r="L20" s="449"/>
      <c r="M20" s="450"/>
      <c r="N20" s="5"/>
      <c r="O20" s="89"/>
      <c r="P20" s="5"/>
      <c r="Q20" s="104">
        <f t="shared" si="2"/>
        <v>0</v>
      </c>
      <c r="R20" s="5"/>
      <c r="S20" s="104">
        <f t="shared" si="3"/>
        <v>0</v>
      </c>
    </row>
    <row r="21" spans="1:19" ht="19.5" x14ac:dyDescent="0.35">
      <c r="A21" s="418" t="s">
        <v>96</v>
      </c>
      <c r="B21" s="419"/>
      <c r="C21" s="419"/>
      <c r="D21" s="420"/>
      <c r="E21" s="74">
        <f>E12+E13+E14+E15+E16+E17+E18+E19+E20</f>
        <v>808</v>
      </c>
      <c r="F21" s="36">
        <f>F12+F13+F14+F15+F16+F17+F18+F19</f>
        <v>138.54000000000002</v>
      </c>
      <c r="G21" s="95"/>
      <c r="H21" s="81">
        <f>SUM(H12:H20)</f>
        <v>969.77999999999986</v>
      </c>
      <c r="I21" s="81"/>
      <c r="J21" s="81">
        <f>SUM(J12:J20)</f>
        <v>4294.74</v>
      </c>
      <c r="K21" s="418" t="s">
        <v>96</v>
      </c>
      <c r="L21" s="419"/>
      <c r="M21" s="420"/>
      <c r="N21" s="74">
        <f>N12+N13+N14+N15+N16+N17+N18+N19+N20</f>
        <v>910</v>
      </c>
      <c r="O21" s="81">
        <f>O12+O13+O14+O15+O16+O17+O18+O19</f>
        <v>143.65</v>
      </c>
      <c r="P21" s="36"/>
      <c r="Q21" s="36">
        <f>SUM(Q12:Q20)</f>
        <v>1580.1499999999999</v>
      </c>
      <c r="R21" s="36"/>
      <c r="S21" s="36">
        <f>SUM(S12:S20)</f>
        <v>10342.800000000001</v>
      </c>
    </row>
    <row r="22" spans="1:19" ht="19.5" x14ac:dyDescent="0.35">
      <c r="A22" s="418" t="s">
        <v>97</v>
      </c>
      <c r="B22" s="419"/>
      <c r="C22" s="419"/>
      <c r="D22" s="419"/>
      <c r="E22" s="74">
        <f>E10+E21</f>
        <v>1068</v>
      </c>
      <c r="F22" s="36">
        <f>F10+F21</f>
        <v>173.07000000000002</v>
      </c>
      <c r="G22" s="95"/>
      <c r="H22" s="81">
        <f>H10+H21</f>
        <v>1211.4899999999998</v>
      </c>
      <c r="I22" s="81"/>
      <c r="J22" s="81">
        <f>J10+J21</f>
        <v>5365.17</v>
      </c>
      <c r="K22" s="418" t="s">
        <v>97</v>
      </c>
      <c r="L22" s="419"/>
      <c r="M22" s="420"/>
      <c r="N22" s="74">
        <f>N10+N21</f>
        <v>1170</v>
      </c>
      <c r="O22" s="81">
        <f>O10+O21</f>
        <v>178.18</v>
      </c>
      <c r="P22" s="36"/>
      <c r="Q22" s="36">
        <f>Q10+Q21</f>
        <v>1959.98</v>
      </c>
      <c r="R22" s="36"/>
      <c r="S22" s="36">
        <f>S10+S21</f>
        <v>12828.960000000001</v>
      </c>
    </row>
    <row r="23" spans="1:19" ht="19.5" x14ac:dyDescent="0.35">
      <c r="A23" s="71"/>
      <c r="B23" s="72"/>
      <c r="C23" s="72"/>
      <c r="D23" s="72"/>
      <c r="E23" s="72"/>
      <c r="F23" s="76"/>
      <c r="G23" s="101"/>
      <c r="H23" s="76"/>
      <c r="I23" s="76"/>
      <c r="J23" s="76"/>
      <c r="K23" s="71"/>
      <c r="L23" s="72"/>
      <c r="M23" s="73"/>
      <c r="N23" s="74"/>
      <c r="O23" s="81"/>
      <c r="P23" s="36"/>
      <c r="Q23" s="36"/>
      <c r="R23" s="36"/>
      <c r="S23" s="36"/>
    </row>
    <row r="24" spans="1:19" ht="18.75" x14ac:dyDescent="0.3">
      <c r="A24" s="429" t="s">
        <v>17</v>
      </c>
      <c r="B24" s="430"/>
      <c r="C24" s="430"/>
      <c r="D24" s="430"/>
      <c r="E24" s="430"/>
      <c r="F24" s="430"/>
      <c r="G24" s="96"/>
      <c r="H24" s="70"/>
      <c r="I24" s="70"/>
      <c r="J24" s="70"/>
      <c r="K24" s="438" t="s">
        <v>17</v>
      </c>
      <c r="L24" s="438"/>
      <c r="M24" s="438"/>
      <c r="N24" s="438"/>
      <c r="O24" s="418"/>
      <c r="P24" s="74"/>
      <c r="Q24" s="74"/>
      <c r="R24" s="74"/>
      <c r="S24" s="74"/>
    </row>
    <row r="25" spans="1:19" ht="18.75" x14ac:dyDescent="0.3">
      <c r="A25" s="17">
        <v>291</v>
      </c>
      <c r="B25" s="415" t="s">
        <v>51</v>
      </c>
      <c r="C25" s="416"/>
      <c r="D25" s="417"/>
      <c r="E25" s="9" t="s">
        <v>37</v>
      </c>
      <c r="F25" s="10" t="s">
        <v>46</v>
      </c>
      <c r="G25" s="94">
        <v>7</v>
      </c>
      <c r="H25" s="87">
        <f t="shared" ref="H25:H30" si="4">F25*G25</f>
        <v>81.62</v>
      </c>
      <c r="I25" s="79"/>
      <c r="J25" s="79"/>
      <c r="K25" s="415" t="s">
        <v>51</v>
      </c>
      <c r="L25" s="416"/>
      <c r="M25" s="417"/>
      <c r="N25" s="9" t="s">
        <v>43</v>
      </c>
      <c r="O25" s="79" t="s">
        <v>46</v>
      </c>
      <c r="P25" s="10" t="s">
        <v>114</v>
      </c>
      <c r="Q25" s="48">
        <f t="shared" ref="Q25:Q30" si="5">O25*P25</f>
        <v>128.26</v>
      </c>
      <c r="R25" s="10"/>
      <c r="S25" s="10"/>
    </row>
    <row r="26" spans="1:19" ht="18.75" x14ac:dyDescent="0.3">
      <c r="A26" s="13">
        <v>392</v>
      </c>
      <c r="B26" s="445" t="s">
        <v>40</v>
      </c>
      <c r="C26" s="446"/>
      <c r="D26" s="447"/>
      <c r="E26" s="14" t="s">
        <v>24</v>
      </c>
      <c r="F26" s="15" t="s">
        <v>103</v>
      </c>
      <c r="G26" s="99">
        <v>7</v>
      </c>
      <c r="H26" s="87">
        <f t="shared" si="4"/>
        <v>493.5</v>
      </c>
      <c r="I26" s="82"/>
      <c r="J26" s="82"/>
      <c r="K26" s="445" t="s">
        <v>40</v>
      </c>
      <c r="L26" s="446"/>
      <c r="M26" s="447"/>
      <c r="N26" s="14" t="s">
        <v>26</v>
      </c>
      <c r="O26" s="82" t="s">
        <v>104</v>
      </c>
      <c r="P26" s="15" t="s">
        <v>114</v>
      </c>
      <c r="Q26" s="48">
        <f t="shared" si="5"/>
        <v>861.63</v>
      </c>
      <c r="R26" s="15"/>
      <c r="S26" s="15"/>
    </row>
    <row r="27" spans="1:19" ht="18.75" x14ac:dyDescent="0.3">
      <c r="A27" s="13">
        <v>493</v>
      </c>
      <c r="B27" s="445" t="s">
        <v>29</v>
      </c>
      <c r="C27" s="446"/>
      <c r="D27" s="447"/>
      <c r="E27" s="14" t="s">
        <v>23</v>
      </c>
      <c r="F27" s="15" t="s">
        <v>64</v>
      </c>
      <c r="G27" s="99">
        <v>7</v>
      </c>
      <c r="H27" s="87">
        <f t="shared" si="4"/>
        <v>32.199999999999996</v>
      </c>
      <c r="I27" s="82"/>
      <c r="J27" s="82"/>
      <c r="K27" s="445" t="s">
        <v>29</v>
      </c>
      <c r="L27" s="446"/>
      <c r="M27" s="447"/>
      <c r="N27" s="14" t="s">
        <v>23</v>
      </c>
      <c r="O27" s="82" t="s">
        <v>64</v>
      </c>
      <c r="P27" s="15" t="s">
        <v>114</v>
      </c>
      <c r="Q27" s="48">
        <f t="shared" si="5"/>
        <v>50.599999999999994</v>
      </c>
      <c r="R27" s="15"/>
      <c r="S27" s="15"/>
    </row>
    <row r="28" spans="1:19" ht="18.75" x14ac:dyDescent="0.3">
      <c r="A28" s="8">
        <v>108</v>
      </c>
      <c r="B28" s="415" t="s">
        <v>21</v>
      </c>
      <c r="C28" s="416"/>
      <c r="D28" s="417"/>
      <c r="E28" s="9" t="s">
        <v>35</v>
      </c>
      <c r="F28" s="10" t="s">
        <v>92</v>
      </c>
      <c r="G28" s="94">
        <v>7</v>
      </c>
      <c r="H28" s="87">
        <f t="shared" si="4"/>
        <v>37.800000000000004</v>
      </c>
      <c r="I28" s="79"/>
      <c r="J28" s="79"/>
      <c r="K28" s="415" t="s">
        <v>21</v>
      </c>
      <c r="L28" s="416"/>
      <c r="M28" s="417"/>
      <c r="N28" s="9" t="s">
        <v>48</v>
      </c>
      <c r="O28" s="79" t="s">
        <v>93</v>
      </c>
      <c r="P28" s="10" t="s">
        <v>114</v>
      </c>
      <c r="Q28" s="48">
        <f t="shared" si="5"/>
        <v>74.25</v>
      </c>
      <c r="R28" s="10"/>
      <c r="S28" s="10"/>
    </row>
    <row r="29" spans="1:19" ht="18.75" x14ac:dyDescent="0.3">
      <c r="A29" s="8">
        <v>109</v>
      </c>
      <c r="B29" s="415" t="s">
        <v>53</v>
      </c>
      <c r="C29" s="416"/>
      <c r="D29" s="417"/>
      <c r="E29" s="9" t="s">
        <v>50</v>
      </c>
      <c r="F29" s="10" t="s">
        <v>60</v>
      </c>
      <c r="G29" s="94">
        <v>7</v>
      </c>
      <c r="H29" s="87">
        <f t="shared" si="4"/>
        <v>18.900000000000002</v>
      </c>
      <c r="I29" s="79"/>
      <c r="J29" s="79"/>
      <c r="K29" s="415" t="s">
        <v>53</v>
      </c>
      <c r="L29" s="416"/>
      <c r="M29" s="417"/>
      <c r="N29" s="9" t="s">
        <v>41</v>
      </c>
      <c r="O29" s="79" t="s">
        <v>94</v>
      </c>
      <c r="P29" s="10" t="s">
        <v>114</v>
      </c>
      <c r="Q29" s="48">
        <f t="shared" si="5"/>
        <v>44.55</v>
      </c>
      <c r="R29" s="10"/>
      <c r="S29" s="10"/>
    </row>
    <row r="30" spans="1:19" ht="18.75" x14ac:dyDescent="0.3">
      <c r="A30" s="17">
        <v>69</v>
      </c>
      <c r="B30" s="415" t="s">
        <v>85</v>
      </c>
      <c r="C30" s="416"/>
      <c r="D30" s="417"/>
      <c r="E30" s="9" t="s">
        <v>47</v>
      </c>
      <c r="F30" s="10" t="s">
        <v>59</v>
      </c>
      <c r="G30" s="94">
        <v>7</v>
      </c>
      <c r="H30" s="87">
        <f t="shared" si="4"/>
        <v>45.5</v>
      </c>
      <c r="I30" s="79"/>
      <c r="J30" s="79"/>
      <c r="K30" s="415" t="s">
        <v>85</v>
      </c>
      <c r="L30" s="416"/>
      <c r="M30" s="417"/>
      <c r="N30" s="9" t="s">
        <v>26</v>
      </c>
      <c r="O30" s="79" t="s">
        <v>102</v>
      </c>
      <c r="P30" s="10" t="s">
        <v>114</v>
      </c>
      <c r="Q30" s="48">
        <f t="shared" si="5"/>
        <v>119.13</v>
      </c>
      <c r="R30" s="10"/>
      <c r="S30" s="10"/>
    </row>
    <row r="31" spans="1:19" ht="19.5" x14ac:dyDescent="0.35">
      <c r="A31" s="418" t="s">
        <v>14</v>
      </c>
      <c r="B31" s="419"/>
      <c r="C31" s="419"/>
      <c r="D31" s="420"/>
      <c r="E31" s="74">
        <f>E25+E26+E27+E28+E29+E30</f>
        <v>560</v>
      </c>
      <c r="F31" s="36">
        <f>F25+F26+F27+F28+F29+F30</f>
        <v>101.36</v>
      </c>
      <c r="G31" s="95"/>
      <c r="H31" s="81">
        <f>SUM(H25:H30)</f>
        <v>709.52</v>
      </c>
      <c r="I31" s="81"/>
      <c r="J31" s="81"/>
      <c r="K31" s="418" t="s">
        <v>14</v>
      </c>
      <c r="L31" s="419"/>
      <c r="M31" s="420"/>
      <c r="N31" s="74">
        <f>N25+N26+N27+N28+N29+N30</f>
        <v>660</v>
      </c>
      <c r="O31" s="81">
        <f>O25+O26+O27+O28+O29+O30</f>
        <v>116.21999999999998</v>
      </c>
      <c r="P31" s="36"/>
      <c r="Q31" s="36">
        <f>SUM(Q25:Q30)</f>
        <v>1278.42</v>
      </c>
      <c r="R31" s="36"/>
      <c r="S31" s="36"/>
    </row>
    <row r="32" spans="1:19" ht="18.75" x14ac:dyDescent="0.3">
      <c r="A32" s="429" t="s">
        <v>18</v>
      </c>
      <c r="B32" s="430"/>
      <c r="C32" s="430"/>
      <c r="D32" s="430"/>
      <c r="E32" s="430"/>
      <c r="F32" s="430"/>
      <c r="G32" s="96"/>
      <c r="H32" s="70"/>
      <c r="I32" s="70"/>
      <c r="J32" s="70"/>
      <c r="K32" s="418" t="s">
        <v>18</v>
      </c>
      <c r="L32" s="419"/>
      <c r="M32" s="419"/>
      <c r="N32" s="419"/>
      <c r="O32" s="419"/>
      <c r="P32" s="74"/>
      <c r="Q32" s="74"/>
      <c r="R32" s="74"/>
      <c r="S32" s="74"/>
    </row>
    <row r="33" spans="1:19" ht="18.75" x14ac:dyDescent="0.3">
      <c r="A33" s="8">
        <v>515</v>
      </c>
      <c r="B33" s="445" t="s">
        <v>70</v>
      </c>
      <c r="C33" s="446"/>
      <c r="D33" s="447"/>
      <c r="E33" s="14" t="s">
        <v>23</v>
      </c>
      <c r="F33" s="39">
        <v>22</v>
      </c>
      <c r="G33" s="102">
        <v>7</v>
      </c>
      <c r="H33" s="84">
        <f>F33*G33</f>
        <v>154</v>
      </c>
      <c r="I33" s="84"/>
      <c r="J33" s="84"/>
      <c r="K33" s="445" t="s">
        <v>70</v>
      </c>
      <c r="L33" s="446"/>
      <c r="M33" s="447"/>
      <c r="N33" s="14" t="s">
        <v>23</v>
      </c>
      <c r="O33" s="84">
        <v>21.61</v>
      </c>
      <c r="P33" s="105">
        <v>11</v>
      </c>
      <c r="Q33" s="39">
        <f>O33*P33</f>
        <v>237.70999999999998</v>
      </c>
      <c r="R33" s="39"/>
      <c r="S33" s="39"/>
    </row>
    <row r="34" spans="1:19" ht="18.75" x14ac:dyDescent="0.3">
      <c r="A34" s="8">
        <v>549</v>
      </c>
      <c r="B34" s="415" t="s">
        <v>67</v>
      </c>
      <c r="C34" s="416"/>
      <c r="D34" s="417"/>
      <c r="E34" s="9" t="s">
        <v>26</v>
      </c>
      <c r="F34" s="10" t="s">
        <v>89</v>
      </c>
      <c r="G34" s="94">
        <v>7</v>
      </c>
      <c r="H34" s="84">
        <f>F34*G34</f>
        <v>210</v>
      </c>
      <c r="I34" s="79"/>
      <c r="J34" s="79"/>
      <c r="K34" s="415" t="s">
        <v>67</v>
      </c>
      <c r="L34" s="416"/>
      <c r="M34" s="417"/>
      <c r="N34" s="9" t="s">
        <v>26</v>
      </c>
      <c r="O34" s="79" t="s">
        <v>89</v>
      </c>
      <c r="P34" s="92" t="s">
        <v>114</v>
      </c>
      <c r="Q34" s="39">
        <f>O34*P34</f>
        <v>330</v>
      </c>
      <c r="R34" s="10"/>
      <c r="S34" s="10"/>
    </row>
    <row r="35" spans="1:19" ht="18.75" x14ac:dyDescent="0.3">
      <c r="A35" s="8"/>
      <c r="B35" s="415"/>
      <c r="C35" s="416"/>
      <c r="D35" s="417"/>
      <c r="E35" s="9"/>
      <c r="F35" s="10"/>
      <c r="G35" s="94"/>
      <c r="H35" s="84">
        <f>F35*G35</f>
        <v>0</v>
      </c>
      <c r="I35" s="79"/>
      <c r="J35" s="79"/>
      <c r="K35" s="415"/>
      <c r="L35" s="416"/>
      <c r="M35" s="417"/>
      <c r="N35" s="9"/>
      <c r="O35" s="79"/>
      <c r="P35" s="92"/>
      <c r="Q35" s="48"/>
      <c r="R35" s="10"/>
      <c r="S35" s="10"/>
    </row>
    <row r="36" spans="1:19" ht="19.5" x14ac:dyDescent="0.35">
      <c r="A36" s="418" t="s">
        <v>14</v>
      </c>
      <c r="B36" s="419"/>
      <c r="C36" s="419"/>
      <c r="D36" s="420"/>
      <c r="E36" s="74">
        <v>300</v>
      </c>
      <c r="F36" s="36">
        <f>F33+F34+F35</f>
        <v>52</v>
      </c>
      <c r="G36" s="95"/>
      <c r="H36" s="81">
        <f>SUM(H33:H35)</f>
        <v>364</v>
      </c>
      <c r="I36" s="81"/>
      <c r="J36" s="81"/>
      <c r="K36" s="418" t="s">
        <v>14</v>
      </c>
      <c r="L36" s="419"/>
      <c r="M36" s="420"/>
      <c r="N36" s="74">
        <v>300</v>
      </c>
      <c r="O36" s="81">
        <f>O33+O34+O35</f>
        <v>51.61</v>
      </c>
      <c r="P36" s="36"/>
      <c r="Q36" s="36">
        <f>Q33+Q34+Q35</f>
        <v>567.71</v>
      </c>
      <c r="R36" s="36"/>
      <c r="S36" s="36"/>
    </row>
    <row r="37" spans="1:19" ht="23.25" x14ac:dyDescent="0.35">
      <c r="A37" s="406" t="s">
        <v>14</v>
      </c>
      <c r="B37" s="407"/>
      <c r="C37" s="407"/>
      <c r="D37" s="408"/>
      <c r="E37" s="7">
        <f>E6+E10+E21+E31+E36</f>
        <v>2303</v>
      </c>
      <c r="F37" s="31">
        <f>F6+F10+F21+F31+F36</f>
        <v>355.75</v>
      </c>
      <c r="G37" s="85"/>
      <c r="H37" s="85">
        <f>H6+H10+H21+H31+H36</f>
        <v>2490.25</v>
      </c>
      <c r="I37" s="85"/>
      <c r="J37" s="85">
        <f>J10+J21</f>
        <v>5365.17</v>
      </c>
      <c r="K37" s="406" t="s">
        <v>14</v>
      </c>
      <c r="L37" s="407"/>
      <c r="M37" s="408"/>
      <c r="N37" s="7">
        <f>N6+N10+N21+N31+N36</f>
        <v>2535</v>
      </c>
      <c r="O37" s="85">
        <f>O6+O10+O21+O31+O36</f>
        <v>379.22</v>
      </c>
      <c r="P37" s="31"/>
      <c r="Q37" s="31">
        <f>Q6+Q10+Q21+Q31+Q36</f>
        <v>4171.42</v>
      </c>
      <c r="R37" s="31"/>
      <c r="S37" s="31">
        <f>S10+S21</f>
        <v>12828.960000000001</v>
      </c>
    </row>
  </sheetData>
  <mergeCells count="72">
    <mergeCell ref="B35:D35"/>
    <mergeCell ref="K35:M35"/>
    <mergeCell ref="A36:D36"/>
    <mergeCell ref="K36:M36"/>
    <mergeCell ref="A37:D37"/>
    <mergeCell ref="K37:M37"/>
    <mergeCell ref="A32:F32"/>
    <mergeCell ref="K32:O32"/>
    <mergeCell ref="B33:D33"/>
    <mergeCell ref="K33:M33"/>
    <mergeCell ref="B34:D34"/>
    <mergeCell ref="K34:M34"/>
    <mergeCell ref="B29:D29"/>
    <mergeCell ref="K29:M29"/>
    <mergeCell ref="B30:D30"/>
    <mergeCell ref="K30:M30"/>
    <mergeCell ref="A31:D31"/>
    <mergeCell ref="K31:M31"/>
    <mergeCell ref="B26:D26"/>
    <mergeCell ref="K26:M26"/>
    <mergeCell ref="B27:D27"/>
    <mergeCell ref="K27:M27"/>
    <mergeCell ref="B28:D28"/>
    <mergeCell ref="K28:M28"/>
    <mergeCell ref="A22:D22"/>
    <mergeCell ref="K22:M22"/>
    <mergeCell ref="A24:F24"/>
    <mergeCell ref="K24:O24"/>
    <mergeCell ref="B25:D25"/>
    <mergeCell ref="K25:M25"/>
    <mergeCell ref="B19:D19"/>
    <mergeCell ref="K19:M19"/>
    <mergeCell ref="B20:D20"/>
    <mergeCell ref="K20:M20"/>
    <mergeCell ref="A21:D21"/>
    <mergeCell ref="K21:M21"/>
    <mergeCell ref="B16:D16"/>
    <mergeCell ref="K16:M16"/>
    <mergeCell ref="B17:D17"/>
    <mergeCell ref="K17:M17"/>
    <mergeCell ref="B18:D18"/>
    <mergeCell ref="K18:M18"/>
    <mergeCell ref="B13:D13"/>
    <mergeCell ref="K13:M13"/>
    <mergeCell ref="B14:D14"/>
    <mergeCell ref="K14:M14"/>
    <mergeCell ref="B15:D15"/>
    <mergeCell ref="K15:M15"/>
    <mergeCell ref="A10:D10"/>
    <mergeCell ref="K10:M10"/>
    <mergeCell ref="A11:F11"/>
    <mergeCell ref="K11:O11"/>
    <mergeCell ref="B12:D12"/>
    <mergeCell ref="K12:M12"/>
    <mergeCell ref="A7:F7"/>
    <mergeCell ref="K7:O7"/>
    <mergeCell ref="B8:D8"/>
    <mergeCell ref="K8:M8"/>
    <mergeCell ref="B9:D9"/>
    <mergeCell ref="K9:M9"/>
    <mergeCell ref="B4:D4"/>
    <mergeCell ref="K4:M4"/>
    <mergeCell ref="B5:D5"/>
    <mergeCell ref="K5:M5"/>
    <mergeCell ref="A6:D6"/>
    <mergeCell ref="K6:M6"/>
    <mergeCell ref="B1:D1"/>
    <mergeCell ref="K1:M1"/>
    <mergeCell ref="A2:F2"/>
    <mergeCell ref="K2:O2"/>
    <mergeCell ref="B3:D3"/>
    <mergeCell ref="K3:M3"/>
  </mergeCells>
  <pageMargins left="0" right="0" top="0" bottom="0" header="0.31496062992125984" footer="0.31496062992125984"/>
  <pageSetup paperSize="9" scale="64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activeCell="K16" sqref="K16:M16"/>
    </sheetView>
  </sheetViews>
  <sheetFormatPr defaultRowHeight="15" x14ac:dyDescent="0.25"/>
  <cols>
    <col min="6" max="6" width="12.140625" customWidth="1"/>
    <col min="8" max="8" width="12.7109375" customWidth="1"/>
    <col min="10" max="10" width="13.140625" customWidth="1"/>
    <col min="15" max="15" width="12" customWidth="1"/>
    <col min="17" max="17" width="12.85546875" customWidth="1"/>
    <col min="19" max="19" width="14.5703125" customWidth="1"/>
  </cols>
  <sheetData>
    <row r="1" spans="1:19" ht="24" thickBot="1" x14ac:dyDescent="0.4">
      <c r="C1" s="610" t="s">
        <v>118</v>
      </c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</row>
    <row r="2" spans="1:19" ht="117" x14ac:dyDescent="0.25">
      <c r="A2" s="2" t="s">
        <v>4</v>
      </c>
      <c r="B2" s="426" t="s">
        <v>5</v>
      </c>
      <c r="C2" s="427"/>
      <c r="D2" s="428"/>
      <c r="E2" s="75" t="s">
        <v>6</v>
      </c>
      <c r="F2" s="86" t="s">
        <v>7</v>
      </c>
      <c r="G2" s="90" t="s">
        <v>109</v>
      </c>
      <c r="H2" s="90" t="s">
        <v>110</v>
      </c>
      <c r="I2" s="90" t="s">
        <v>111</v>
      </c>
      <c r="J2" s="90" t="s">
        <v>110</v>
      </c>
      <c r="K2" s="606" t="s">
        <v>108</v>
      </c>
      <c r="L2" s="427"/>
      <c r="M2" s="428"/>
      <c r="N2" s="75" t="s">
        <v>6</v>
      </c>
      <c r="O2" s="86" t="s">
        <v>7</v>
      </c>
      <c r="P2" s="90" t="s">
        <v>109</v>
      </c>
      <c r="Q2" s="90" t="s">
        <v>110</v>
      </c>
      <c r="R2" s="90" t="s">
        <v>111</v>
      </c>
      <c r="S2" s="90" t="s">
        <v>110</v>
      </c>
    </row>
    <row r="3" spans="1:19" ht="19.5" x14ac:dyDescent="0.25">
      <c r="A3" s="429" t="s">
        <v>13</v>
      </c>
      <c r="B3" s="430"/>
      <c r="C3" s="430"/>
      <c r="D3" s="430"/>
      <c r="E3" s="430"/>
      <c r="F3" s="430"/>
      <c r="G3" s="91"/>
      <c r="H3" s="91"/>
      <c r="I3" s="91"/>
      <c r="J3" s="91"/>
      <c r="K3" s="433" t="s">
        <v>13</v>
      </c>
      <c r="L3" s="433"/>
      <c r="M3" s="433"/>
      <c r="N3" s="433"/>
      <c r="O3" s="433"/>
      <c r="P3" s="90"/>
      <c r="Q3" s="90"/>
      <c r="R3" s="90"/>
      <c r="S3" s="90"/>
    </row>
    <row r="4" spans="1:19" ht="18.75" x14ac:dyDescent="0.3">
      <c r="A4" s="17">
        <v>253</v>
      </c>
      <c r="B4" s="414" t="s">
        <v>31</v>
      </c>
      <c r="C4" s="414"/>
      <c r="D4" s="414"/>
      <c r="E4" s="9" t="s">
        <v>37</v>
      </c>
      <c r="F4" s="10" t="s">
        <v>32</v>
      </c>
      <c r="G4" s="92" t="s">
        <v>112</v>
      </c>
      <c r="H4" s="48">
        <f>G4*F4</f>
        <v>136.15</v>
      </c>
      <c r="I4" s="10"/>
      <c r="J4" s="10"/>
      <c r="K4" s="414" t="s">
        <v>31</v>
      </c>
      <c r="L4" s="414"/>
      <c r="M4" s="414"/>
      <c r="N4" s="9" t="s">
        <v>43</v>
      </c>
      <c r="O4" s="79" t="s">
        <v>45</v>
      </c>
      <c r="P4" s="92" t="s">
        <v>114</v>
      </c>
      <c r="Q4" s="48">
        <f>O4*P4</f>
        <v>256.74</v>
      </c>
      <c r="R4" s="10"/>
      <c r="S4" s="10"/>
    </row>
    <row r="5" spans="1:19" ht="18.75" x14ac:dyDescent="0.3">
      <c r="A5" s="11">
        <v>495</v>
      </c>
      <c r="B5" s="435" t="s">
        <v>20</v>
      </c>
      <c r="C5" s="436"/>
      <c r="D5" s="437"/>
      <c r="E5" s="12">
        <v>200</v>
      </c>
      <c r="F5" s="47">
        <v>6.5</v>
      </c>
      <c r="G5" s="93">
        <v>7</v>
      </c>
      <c r="H5" s="78">
        <f>G5*F5</f>
        <v>45.5</v>
      </c>
      <c r="I5" s="78"/>
      <c r="J5" s="78"/>
      <c r="K5" s="435" t="s">
        <v>20</v>
      </c>
      <c r="L5" s="436"/>
      <c r="M5" s="437"/>
      <c r="N5" s="12">
        <v>200</v>
      </c>
      <c r="O5" s="78">
        <v>6.5</v>
      </c>
      <c r="P5" s="103">
        <v>11</v>
      </c>
      <c r="Q5" s="48">
        <f>O5*P5</f>
        <v>71.5</v>
      </c>
      <c r="R5" s="47"/>
      <c r="S5" s="47"/>
    </row>
    <row r="6" spans="1:19" ht="18.75" x14ac:dyDescent="0.3">
      <c r="A6" s="8">
        <v>108</v>
      </c>
      <c r="B6" s="415" t="s">
        <v>21</v>
      </c>
      <c r="C6" s="416"/>
      <c r="D6" s="417"/>
      <c r="E6" s="9" t="s">
        <v>22</v>
      </c>
      <c r="F6" s="10" t="s">
        <v>91</v>
      </c>
      <c r="G6" s="94" t="s">
        <v>112</v>
      </c>
      <c r="H6" s="78">
        <f>G6*F6</f>
        <v>23.59</v>
      </c>
      <c r="I6" s="79"/>
      <c r="J6" s="79"/>
      <c r="K6" s="415" t="s">
        <v>21</v>
      </c>
      <c r="L6" s="416"/>
      <c r="M6" s="417"/>
      <c r="N6" s="9" t="s">
        <v>22</v>
      </c>
      <c r="O6" s="87">
        <v>3.37</v>
      </c>
      <c r="P6" s="92">
        <v>11</v>
      </c>
      <c r="Q6" s="48">
        <f>O6*P6</f>
        <v>37.07</v>
      </c>
      <c r="R6" s="48"/>
      <c r="S6" s="48"/>
    </row>
    <row r="7" spans="1:19" ht="19.5" x14ac:dyDescent="0.35">
      <c r="A7" s="418" t="s">
        <v>14</v>
      </c>
      <c r="B7" s="419"/>
      <c r="C7" s="419"/>
      <c r="D7" s="420"/>
      <c r="E7" s="74">
        <f>E4+E5+E6</f>
        <v>375</v>
      </c>
      <c r="F7" s="59">
        <f>F4+F5+F6</f>
        <v>29.32</v>
      </c>
      <c r="G7" s="95"/>
      <c r="H7" s="81">
        <f>SUM(H4:H6)</f>
        <v>205.24</v>
      </c>
      <c r="I7" s="80"/>
      <c r="J7" s="80"/>
      <c r="K7" s="418" t="s">
        <v>14</v>
      </c>
      <c r="L7" s="419"/>
      <c r="M7" s="420"/>
      <c r="N7" s="74">
        <f>N4+N5+N6</f>
        <v>405</v>
      </c>
      <c r="O7" s="80">
        <f>O4+O5+O6</f>
        <v>33.21</v>
      </c>
      <c r="P7" s="59"/>
      <c r="Q7" s="36">
        <f>Q4+Q5+Q6</f>
        <v>365.31</v>
      </c>
      <c r="R7" s="59"/>
      <c r="S7" s="59"/>
    </row>
    <row r="8" spans="1:19" ht="18.75" x14ac:dyDescent="0.3">
      <c r="A8" s="429" t="s">
        <v>15</v>
      </c>
      <c r="B8" s="430"/>
      <c r="C8" s="430"/>
      <c r="D8" s="430"/>
      <c r="E8" s="430"/>
      <c r="F8" s="430"/>
      <c r="G8" s="96"/>
      <c r="H8" s="70"/>
      <c r="I8" s="70"/>
      <c r="J8" s="70"/>
      <c r="K8" s="438" t="s">
        <v>15</v>
      </c>
      <c r="L8" s="438"/>
      <c r="M8" s="438"/>
      <c r="N8" s="438"/>
      <c r="O8" s="418"/>
      <c r="P8" s="74"/>
      <c r="Q8" s="74"/>
      <c r="R8" s="74"/>
      <c r="S8" s="74"/>
    </row>
    <row r="9" spans="1:19" ht="18.75" x14ac:dyDescent="0.3">
      <c r="A9" s="11">
        <v>93</v>
      </c>
      <c r="B9" s="415" t="s">
        <v>73</v>
      </c>
      <c r="C9" s="416"/>
      <c r="D9" s="417"/>
      <c r="E9" s="9" t="s">
        <v>47</v>
      </c>
      <c r="F9" s="10" t="s">
        <v>90</v>
      </c>
      <c r="G9" s="94">
        <v>7</v>
      </c>
      <c r="H9" s="79">
        <f>F9*G9</f>
        <v>171.85</v>
      </c>
      <c r="I9" s="79" t="s">
        <v>113</v>
      </c>
      <c r="J9" s="79">
        <f>F9*I9</f>
        <v>761.05000000000007</v>
      </c>
      <c r="K9" s="415" t="s">
        <v>73</v>
      </c>
      <c r="L9" s="416"/>
      <c r="M9" s="417"/>
      <c r="N9" s="9" t="s">
        <v>47</v>
      </c>
      <c r="O9" s="79" t="s">
        <v>90</v>
      </c>
      <c r="P9" s="10" t="s">
        <v>114</v>
      </c>
      <c r="Q9" s="48">
        <f>O9*P9</f>
        <v>270.05</v>
      </c>
      <c r="R9" s="10" t="s">
        <v>115</v>
      </c>
      <c r="S9" s="48">
        <f>O9*R9</f>
        <v>1767.6000000000001</v>
      </c>
    </row>
    <row r="10" spans="1:19" ht="18.75" x14ac:dyDescent="0.3">
      <c r="A10" s="45">
        <v>519</v>
      </c>
      <c r="B10" s="440" t="s">
        <v>39</v>
      </c>
      <c r="C10" s="440"/>
      <c r="D10" s="440"/>
      <c r="E10" s="20" t="s">
        <v>23</v>
      </c>
      <c r="F10" s="21" t="s">
        <v>83</v>
      </c>
      <c r="G10" s="97">
        <v>7</v>
      </c>
      <c r="H10" s="21">
        <f>G10*F10</f>
        <v>69.86</v>
      </c>
      <c r="I10" s="21" t="s">
        <v>113</v>
      </c>
      <c r="J10" s="21">
        <f>F10*I10</f>
        <v>309.38</v>
      </c>
      <c r="K10" s="440" t="s">
        <v>39</v>
      </c>
      <c r="L10" s="440"/>
      <c r="M10" s="440"/>
      <c r="N10" s="20" t="s">
        <v>23</v>
      </c>
      <c r="O10" s="88" t="s">
        <v>83</v>
      </c>
      <c r="P10" s="10" t="s">
        <v>114</v>
      </c>
      <c r="Q10" s="48">
        <f>O10*P10</f>
        <v>109.78</v>
      </c>
      <c r="R10" s="10" t="s">
        <v>115</v>
      </c>
      <c r="S10" s="48">
        <f>O10*R10</f>
        <v>718.56000000000006</v>
      </c>
    </row>
    <row r="11" spans="1:19" ht="19.5" x14ac:dyDescent="0.35">
      <c r="A11" s="418" t="s">
        <v>95</v>
      </c>
      <c r="B11" s="419"/>
      <c r="C11" s="419"/>
      <c r="D11" s="420"/>
      <c r="E11" s="74">
        <f>E9+E10</f>
        <v>260</v>
      </c>
      <c r="F11" s="36">
        <f>F9+F10</f>
        <v>34.53</v>
      </c>
      <c r="G11" s="95">
        <v>7</v>
      </c>
      <c r="H11" s="81">
        <f>SUM(H9:H10)</f>
        <v>241.70999999999998</v>
      </c>
      <c r="I11" s="81"/>
      <c r="J11" s="81">
        <f>SUM(J9:J10)</f>
        <v>1070.43</v>
      </c>
      <c r="K11" s="418" t="s">
        <v>95</v>
      </c>
      <c r="L11" s="419"/>
      <c r="M11" s="420"/>
      <c r="N11" s="74">
        <f>N9+N10</f>
        <v>260</v>
      </c>
      <c r="O11" s="81">
        <f>O9+O10</f>
        <v>34.53</v>
      </c>
      <c r="P11" s="36"/>
      <c r="Q11" s="36">
        <f>Q9+Q10</f>
        <v>379.83000000000004</v>
      </c>
      <c r="R11" s="36"/>
      <c r="S11" s="36">
        <f>SUM(S9:S10)</f>
        <v>2486.1600000000003</v>
      </c>
    </row>
    <row r="12" spans="1:19" ht="18.75" x14ac:dyDescent="0.3">
      <c r="A12" s="429" t="s">
        <v>16</v>
      </c>
      <c r="B12" s="430"/>
      <c r="C12" s="430"/>
      <c r="D12" s="430"/>
      <c r="E12" s="430"/>
      <c r="F12" s="430"/>
      <c r="G12" s="96"/>
      <c r="H12" s="70"/>
      <c r="I12" s="70"/>
      <c r="J12" s="70"/>
      <c r="K12" s="438" t="s">
        <v>16</v>
      </c>
      <c r="L12" s="438"/>
      <c r="M12" s="438"/>
      <c r="N12" s="438"/>
      <c r="O12" s="418"/>
      <c r="P12" s="74"/>
      <c r="Q12" s="74"/>
      <c r="R12" s="74"/>
      <c r="S12" s="74"/>
    </row>
    <row r="13" spans="1:19" ht="18.75" x14ac:dyDescent="0.3">
      <c r="A13" s="13">
        <v>76</v>
      </c>
      <c r="B13" s="444" t="s">
        <v>69</v>
      </c>
      <c r="C13" s="444"/>
      <c r="D13" s="444"/>
      <c r="E13" s="14" t="s">
        <v>47</v>
      </c>
      <c r="F13" s="15" t="s">
        <v>58</v>
      </c>
      <c r="G13" s="98">
        <v>7</v>
      </c>
      <c r="H13" s="15">
        <f>F13*G13</f>
        <v>69.649999999999991</v>
      </c>
      <c r="I13" s="15" t="s">
        <v>113</v>
      </c>
      <c r="J13" s="15">
        <f>F13*I13</f>
        <v>308.45</v>
      </c>
      <c r="K13" s="444" t="s">
        <v>69</v>
      </c>
      <c r="L13" s="444"/>
      <c r="M13" s="444"/>
      <c r="N13" s="14" t="s">
        <v>26</v>
      </c>
      <c r="O13" s="82" t="s">
        <v>116</v>
      </c>
      <c r="P13" s="15" t="s">
        <v>114</v>
      </c>
      <c r="Q13" s="104">
        <f>O13*P13</f>
        <v>126.17</v>
      </c>
      <c r="R13" s="15" t="s">
        <v>115</v>
      </c>
      <c r="S13" s="104">
        <f>O13*R13</f>
        <v>825.84</v>
      </c>
    </row>
    <row r="14" spans="1:19" ht="18.75" x14ac:dyDescent="0.3">
      <c r="A14" s="13">
        <v>144</v>
      </c>
      <c r="B14" s="607" t="s">
        <v>82</v>
      </c>
      <c r="C14" s="608"/>
      <c r="D14" s="609"/>
      <c r="E14" s="14" t="s">
        <v>23</v>
      </c>
      <c r="F14" s="15" t="s">
        <v>74</v>
      </c>
      <c r="G14" s="99">
        <v>7</v>
      </c>
      <c r="H14" s="15">
        <f t="shared" ref="H14:H21" si="0">F14*G14</f>
        <v>136.5</v>
      </c>
      <c r="I14" s="82" t="s">
        <v>113</v>
      </c>
      <c r="J14" s="15">
        <f t="shared" ref="J14:J21" si="1">F14*I14</f>
        <v>604.5</v>
      </c>
      <c r="K14" s="445" t="s">
        <v>82</v>
      </c>
      <c r="L14" s="446"/>
      <c r="M14" s="447"/>
      <c r="N14" s="14" t="s">
        <v>38</v>
      </c>
      <c r="O14" s="82" t="s">
        <v>75</v>
      </c>
      <c r="P14" s="15" t="s">
        <v>114</v>
      </c>
      <c r="Q14" s="104">
        <f t="shared" ref="Q14:Q21" si="2">O14*P14</f>
        <v>268.18</v>
      </c>
      <c r="R14" s="15" t="s">
        <v>115</v>
      </c>
      <c r="S14" s="104">
        <f t="shared" ref="S14:S21" si="3">O14*R14</f>
        <v>1755.36</v>
      </c>
    </row>
    <row r="15" spans="1:19" ht="18.75" x14ac:dyDescent="0.3">
      <c r="A15" s="17">
        <v>429</v>
      </c>
      <c r="B15" s="414" t="s">
        <v>27</v>
      </c>
      <c r="C15" s="414"/>
      <c r="D15" s="414"/>
      <c r="E15" s="9" t="s">
        <v>37</v>
      </c>
      <c r="F15" s="10" t="s">
        <v>49</v>
      </c>
      <c r="G15" s="92">
        <v>7</v>
      </c>
      <c r="H15" s="15">
        <f t="shared" si="0"/>
        <v>192.5</v>
      </c>
      <c r="I15" s="10" t="s">
        <v>113</v>
      </c>
      <c r="J15" s="15">
        <f t="shared" si="1"/>
        <v>852.5</v>
      </c>
      <c r="K15" s="414" t="s">
        <v>27</v>
      </c>
      <c r="L15" s="414"/>
      <c r="M15" s="414"/>
      <c r="N15" s="9" t="s">
        <v>43</v>
      </c>
      <c r="O15" s="79" t="s">
        <v>98</v>
      </c>
      <c r="P15" s="10" t="s">
        <v>114</v>
      </c>
      <c r="Q15" s="104">
        <f t="shared" si="2"/>
        <v>363</v>
      </c>
      <c r="R15" s="10" t="s">
        <v>115</v>
      </c>
      <c r="S15" s="104">
        <f t="shared" si="3"/>
        <v>2376</v>
      </c>
    </row>
    <row r="16" spans="1:19" ht="18.75" x14ac:dyDescent="0.3">
      <c r="A16" s="18">
        <v>412</v>
      </c>
      <c r="B16" s="440" t="s">
        <v>28</v>
      </c>
      <c r="C16" s="440"/>
      <c r="D16" s="440"/>
      <c r="E16" s="20" t="s">
        <v>24</v>
      </c>
      <c r="F16" s="21" t="s">
        <v>99</v>
      </c>
      <c r="G16" s="97">
        <v>7</v>
      </c>
      <c r="H16" s="15">
        <f t="shared" si="0"/>
        <v>311.15000000000003</v>
      </c>
      <c r="I16" s="21" t="s">
        <v>113</v>
      </c>
      <c r="J16" s="15">
        <f t="shared" si="1"/>
        <v>1377.95</v>
      </c>
      <c r="K16" s="440" t="s">
        <v>28</v>
      </c>
      <c r="L16" s="440"/>
      <c r="M16" s="440"/>
      <c r="N16" s="20" t="s">
        <v>26</v>
      </c>
      <c r="O16" s="88" t="s">
        <v>100</v>
      </c>
      <c r="P16" s="10" t="s">
        <v>114</v>
      </c>
      <c r="Q16" s="104">
        <f t="shared" si="2"/>
        <v>543.29</v>
      </c>
      <c r="R16" s="10" t="s">
        <v>115</v>
      </c>
      <c r="S16" s="104">
        <f t="shared" si="3"/>
        <v>3556.08</v>
      </c>
    </row>
    <row r="17" spans="1:19" ht="18.75" x14ac:dyDescent="0.3">
      <c r="A17" s="13">
        <v>501</v>
      </c>
      <c r="B17" s="445" t="s">
        <v>86</v>
      </c>
      <c r="C17" s="446"/>
      <c r="D17" s="447"/>
      <c r="E17" s="14" t="s">
        <v>23</v>
      </c>
      <c r="F17" s="15" t="s">
        <v>65</v>
      </c>
      <c r="G17" s="99">
        <v>7</v>
      </c>
      <c r="H17" s="15">
        <f t="shared" si="0"/>
        <v>66.5</v>
      </c>
      <c r="I17" s="82" t="s">
        <v>113</v>
      </c>
      <c r="J17" s="15">
        <f t="shared" si="1"/>
        <v>294.5</v>
      </c>
      <c r="K17" s="445" t="s">
        <v>86</v>
      </c>
      <c r="L17" s="446"/>
      <c r="M17" s="447"/>
      <c r="N17" s="14" t="s">
        <v>23</v>
      </c>
      <c r="O17" s="82" t="s">
        <v>65</v>
      </c>
      <c r="P17" s="15" t="s">
        <v>114</v>
      </c>
      <c r="Q17" s="104">
        <f t="shared" si="2"/>
        <v>104.5</v>
      </c>
      <c r="R17" s="15" t="s">
        <v>115</v>
      </c>
      <c r="S17" s="104">
        <f t="shared" si="3"/>
        <v>684</v>
      </c>
    </row>
    <row r="18" spans="1:19" ht="18.75" x14ac:dyDescent="0.3">
      <c r="A18" s="8">
        <v>108</v>
      </c>
      <c r="B18" s="415" t="s">
        <v>21</v>
      </c>
      <c r="C18" s="416"/>
      <c r="D18" s="417"/>
      <c r="E18" s="9" t="s">
        <v>35</v>
      </c>
      <c r="F18" s="10" t="s">
        <v>92</v>
      </c>
      <c r="G18" s="94">
        <v>7</v>
      </c>
      <c r="H18" s="15">
        <f t="shared" si="0"/>
        <v>37.800000000000004</v>
      </c>
      <c r="I18" s="79" t="s">
        <v>113</v>
      </c>
      <c r="J18" s="15">
        <f t="shared" si="1"/>
        <v>167.4</v>
      </c>
      <c r="K18" s="415" t="s">
        <v>21</v>
      </c>
      <c r="L18" s="416"/>
      <c r="M18" s="417"/>
      <c r="N18" s="9" t="s">
        <v>48</v>
      </c>
      <c r="O18" s="79" t="s">
        <v>93</v>
      </c>
      <c r="P18" s="10" t="s">
        <v>114</v>
      </c>
      <c r="Q18" s="104">
        <f t="shared" si="2"/>
        <v>74.25</v>
      </c>
      <c r="R18" s="10" t="s">
        <v>115</v>
      </c>
      <c r="S18" s="104">
        <f t="shared" si="3"/>
        <v>486</v>
      </c>
    </row>
    <row r="19" spans="1:19" ht="18.75" x14ac:dyDescent="0.3">
      <c r="A19" s="8">
        <v>110</v>
      </c>
      <c r="B19" s="415" t="s">
        <v>53</v>
      </c>
      <c r="C19" s="416"/>
      <c r="D19" s="417"/>
      <c r="E19" s="9" t="s">
        <v>50</v>
      </c>
      <c r="F19" s="10" t="s">
        <v>60</v>
      </c>
      <c r="G19" s="94">
        <v>7</v>
      </c>
      <c r="H19" s="15">
        <f t="shared" si="0"/>
        <v>18.900000000000002</v>
      </c>
      <c r="I19" s="79" t="s">
        <v>113</v>
      </c>
      <c r="J19" s="15">
        <f t="shared" si="1"/>
        <v>83.7</v>
      </c>
      <c r="K19" s="415" t="s">
        <v>53</v>
      </c>
      <c r="L19" s="416"/>
      <c r="M19" s="417"/>
      <c r="N19" s="9" t="s">
        <v>41</v>
      </c>
      <c r="O19" s="79" t="s">
        <v>94</v>
      </c>
      <c r="P19" s="10" t="s">
        <v>114</v>
      </c>
      <c r="Q19" s="104">
        <f t="shared" si="2"/>
        <v>44.55</v>
      </c>
      <c r="R19" s="10" t="s">
        <v>115</v>
      </c>
      <c r="S19" s="104">
        <f t="shared" si="3"/>
        <v>291.59999999999997</v>
      </c>
    </row>
    <row r="20" spans="1:19" ht="18.75" x14ac:dyDescent="0.3">
      <c r="A20" s="11">
        <v>93</v>
      </c>
      <c r="B20" s="415" t="s">
        <v>73</v>
      </c>
      <c r="C20" s="416"/>
      <c r="D20" s="417"/>
      <c r="E20" s="9" t="s">
        <v>106</v>
      </c>
      <c r="F20" s="10" t="s">
        <v>107</v>
      </c>
      <c r="G20" s="94">
        <v>7</v>
      </c>
      <c r="H20" s="15">
        <f t="shared" si="0"/>
        <v>136.78</v>
      </c>
      <c r="I20" s="79" t="s">
        <v>113</v>
      </c>
      <c r="J20" s="15">
        <f t="shared" si="1"/>
        <v>605.74</v>
      </c>
      <c r="K20" s="445"/>
      <c r="L20" s="446"/>
      <c r="M20" s="447"/>
      <c r="N20" s="14"/>
      <c r="O20" s="82"/>
      <c r="P20" s="15"/>
      <c r="Q20" s="104">
        <f t="shared" si="2"/>
        <v>0</v>
      </c>
      <c r="R20" s="15"/>
      <c r="S20" s="104">
        <f t="shared" si="3"/>
        <v>0</v>
      </c>
    </row>
    <row r="21" spans="1:19" ht="18.75" x14ac:dyDescent="0.3">
      <c r="A21" s="5"/>
      <c r="B21" s="448"/>
      <c r="C21" s="449"/>
      <c r="D21" s="450"/>
      <c r="E21" s="5"/>
      <c r="F21" s="33"/>
      <c r="G21" s="100"/>
      <c r="H21" s="15">
        <f t="shared" si="0"/>
        <v>0</v>
      </c>
      <c r="I21" s="83">
        <v>0</v>
      </c>
      <c r="J21" s="15">
        <f t="shared" si="1"/>
        <v>0</v>
      </c>
      <c r="K21" s="448"/>
      <c r="L21" s="449"/>
      <c r="M21" s="450"/>
      <c r="N21" s="5"/>
      <c r="O21" s="89"/>
      <c r="P21" s="5"/>
      <c r="Q21" s="104">
        <f t="shared" si="2"/>
        <v>0</v>
      </c>
      <c r="R21" s="5"/>
      <c r="S21" s="104">
        <f t="shared" si="3"/>
        <v>0</v>
      </c>
    </row>
    <row r="22" spans="1:19" ht="19.5" x14ac:dyDescent="0.35">
      <c r="A22" s="418" t="s">
        <v>96</v>
      </c>
      <c r="B22" s="419"/>
      <c r="C22" s="419"/>
      <c r="D22" s="420"/>
      <c r="E22" s="74">
        <f>E13+E14+E15+E16+E17+E18+E19+E20+E21</f>
        <v>808</v>
      </c>
      <c r="F22" s="36">
        <f>F13+F14+F15+F16+F17+F18+F19+F20</f>
        <v>138.54000000000002</v>
      </c>
      <c r="G22" s="95"/>
      <c r="H22" s="81">
        <f>SUM(H13:H21)</f>
        <v>969.77999999999986</v>
      </c>
      <c r="I22" s="81"/>
      <c r="J22" s="81">
        <f>SUM(J13:J21)</f>
        <v>4294.74</v>
      </c>
      <c r="K22" s="418" t="s">
        <v>96</v>
      </c>
      <c r="L22" s="419"/>
      <c r="M22" s="420"/>
      <c r="N22" s="74">
        <f>N13+N14+N15+N16+N17+N18+N19+N20+N21</f>
        <v>910</v>
      </c>
      <c r="O22" s="81">
        <f>O13+O14+O15+O16+O17+O18+O19+O20</f>
        <v>138.54000000000002</v>
      </c>
      <c r="P22" s="36"/>
      <c r="Q22" s="36">
        <f>SUM(Q13:Q21)</f>
        <v>1523.9399999999998</v>
      </c>
      <c r="R22" s="36"/>
      <c r="S22" s="36">
        <f>SUM(S13:S21)</f>
        <v>9974.8799999999992</v>
      </c>
    </row>
    <row r="23" spans="1:19" ht="19.5" x14ac:dyDescent="0.35">
      <c r="A23" s="418" t="s">
        <v>97</v>
      </c>
      <c r="B23" s="419"/>
      <c r="C23" s="419"/>
      <c r="D23" s="419"/>
      <c r="E23" s="74">
        <f>E11+E22</f>
        <v>1068</v>
      </c>
      <c r="F23" s="36">
        <f>F11+F22</f>
        <v>173.07000000000002</v>
      </c>
      <c r="G23" s="95"/>
      <c r="H23" s="81">
        <f>H11+H22</f>
        <v>1211.4899999999998</v>
      </c>
      <c r="I23" s="81"/>
      <c r="J23" s="81">
        <f>J11+J22</f>
        <v>5365.17</v>
      </c>
      <c r="K23" s="418" t="s">
        <v>97</v>
      </c>
      <c r="L23" s="419"/>
      <c r="M23" s="420"/>
      <c r="N23" s="74">
        <f>N11+N22</f>
        <v>1170</v>
      </c>
      <c r="O23" s="81">
        <f>O11+O22</f>
        <v>173.07000000000002</v>
      </c>
      <c r="P23" s="36"/>
      <c r="Q23" s="36">
        <f>Q11+Q22</f>
        <v>1903.77</v>
      </c>
      <c r="R23" s="36"/>
      <c r="S23" s="36">
        <f>S11+S22</f>
        <v>12461.039999999999</v>
      </c>
    </row>
    <row r="24" spans="1:19" ht="19.5" x14ac:dyDescent="0.35">
      <c r="A24" s="71"/>
      <c r="B24" s="72"/>
      <c r="C24" s="72"/>
      <c r="D24" s="72"/>
      <c r="E24" s="72"/>
      <c r="F24" s="76"/>
      <c r="G24" s="101"/>
      <c r="H24" s="76"/>
      <c r="I24" s="76"/>
      <c r="J24" s="76"/>
      <c r="K24" s="71"/>
      <c r="L24" s="72"/>
      <c r="M24" s="73"/>
      <c r="N24" s="74"/>
      <c r="O24" s="81"/>
      <c r="P24" s="36"/>
      <c r="Q24" s="36"/>
      <c r="R24" s="36"/>
      <c r="S24" s="36"/>
    </row>
    <row r="25" spans="1:19" ht="18.75" x14ac:dyDescent="0.3">
      <c r="A25" s="429" t="s">
        <v>17</v>
      </c>
      <c r="B25" s="430"/>
      <c r="C25" s="430"/>
      <c r="D25" s="430"/>
      <c r="E25" s="430"/>
      <c r="F25" s="430"/>
      <c r="G25" s="96"/>
      <c r="H25" s="70"/>
      <c r="I25" s="70"/>
      <c r="J25" s="70"/>
      <c r="K25" s="438" t="s">
        <v>17</v>
      </c>
      <c r="L25" s="438"/>
      <c r="M25" s="438"/>
      <c r="N25" s="438"/>
      <c r="O25" s="418"/>
      <c r="P25" s="74"/>
      <c r="Q25" s="74"/>
      <c r="R25" s="74"/>
      <c r="S25" s="74"/>
    </row>
    <row r="26" spans="1:19" ht="18.75" x14ac:dyDescent="0.3">
      <c r="A26" s="17">
        <v>291</v>
      </c>
      <c r="B26" s="415" t="s">
        <v>51</v>
      </c>
      <c r="C26" s="416"/>
      <c r="D26" s="417"/>
      <c r="E26" s="9" t="s">
        <v>37</v>
      </c>
      <c r="F26" s="10" t="s">
        <v>46</v>
      </c>
      <c r="G26" s="94">
        <v>7</v>
      </c>
      <c r="H26" s="87">
        <f t="shared" ref="H26:H31" si="4">F26*G26</f>
        <v>81.62</v>
      </c>
      <c r="I26" s="79"/>
      <c r="J26" s="79"/>
      <c r="K26" s="415" t="s">
        <v>51</v>
      </c>
      <c r="L26" s="416"/>
      <c r="M26" s="417"/>
      <c r="N26" s="9" t="s">
        <v>43</v>
      </c>
      <c r="O26" s="79" t="s">
        <v>46</v>
      </c>
      <c r="P26" s="10" t="s">
        <v>114</v>
      </c>
      <c r="Q26" s="48">
        <f t="shared" ref="Q26:Q31" si="5">O26*P26</f>
        <v>128.26</v>
      </c>
      <c r="R26" s="10"/>
      <c r="S26" s="10"/>
    </row>
    <row r="27" spans="1:19" ht="18.75" x14ac:dyDescent="0.3">
      <c r="A27" s="13">
        <v>392</v>
      </c>
      <c r="B27" s="445" t="s">
        <v>40</v>
      </c>
      <c r="C27" s="446"/>
      <c r="D27" s="447"/>
      <c r="E27" s="14" t="s">
        <v>24</v>
      </c>
      <c r="F27" s="15" t="s">
        <v>105</v>
      </c>
      <c r="G27" s="99">
        <v>7</v>
      </c>
      <c r="H27" s="87">
        <f t="shared" si="4"/>
        <v>0</v>
      </c>
      <c r="I27" s="82"/>
      <c r="J27" s="82"/>
      <c r="K27" s="445" t="s">
        <v>40</v>
      </c>
      <c r="L27" s="446"/>
      <c r="M27" s="447"/>
      <c r="N27" s="14" t="s">
        <v>26</v>
      </c>
      <c r="O27" s="82" t="s">
        <v>105</v>
      </c>
      <c r="P27" s="15" t="s">
        <v>114</v>
      </c>
      <c r="Q27" s="48">
        <f t="shared" si="5"/>
        <v>0</v>
      </c>
      <c r="R27" s="15"/>
      <c r="S27" s="15"/>
    </row>
    <row r="28" spans="1:19" ht="18.75" x14ac:dyDescent="0.3">
      <c r="A28" s="13">
        <v>493</v>
      </c>
      <c r="B28" s="445" t="s">
        <v>29</v>
      </c>
      <c r="C28" s="446"/>
      <c r="D28" s="447"/>
      <c r="E28" s="14" t="s">
        <v>23</v>
      </c>
      <c r="F28" s="15" t="s">
        <v>64</v>
      </c>
      <c r="G28" s="99">
        <v>7</v>
      </c>
      <c r="H28" s="87">
        <f t="shared" si="4"/>
        <v>32.199999999999996</v>
      </c>
      <c r="I28" s="82"/>
      <c r="J28" s="82"/>
      <c r="K28" s="445" t="s">
        <v>29</v>
      </c>
      <c r="L28" s="446"/>
      <c r="M28" s="447"/>
      <c r="N28" s="14" t="s">
        <v>23</v>
      </c>
      <c r="O28" s="82" t="s">
        <v>64</v>
      </c>
      <c r="P28" s="15" t="s">
        <v>114</v>
      </c>
      <c r="Q28" s="48">
        <f t="shared" si="5"/>
        <v>50.599999999999994</v>
      </c>
      <c r="R28" s="15"/>
      <c r="S28" s="15"/>
    </row>
    <row r="29" spans="1:19" ht="18.75" x14ac:dyDescent="0.3">
      <c r="A29" s="8">
        <v>108</v>
      </c>
      <c r="B29" s="415" t="s">
        <v>21</v>
      </c>
      <c r="C29" s="416"/>
      <c r="D29" s="417"/>
      <c r="E29" s="9" t="s">
        <v>35</v>
      </c>
      <c r="F29" s="10" t="s">
        <v>92</v>
      </c>
      <c r="G29" s="94">
        <v>7</v>
      </c>
      <c r="H29" s="87">
        <f t="shared" si="4"/>
        <v>37.800000000000004</v>
      </c>
      <c r="I29" s="79"/>
      <c r="J29" s="79"/>
      <c r="K29" s="415" t="s">
        <v>21</v>
      </c>
      <c r="L29" s="416"/>
      <c r="M29" s="417"/>
      <c r="N29" s="9" t="s">
        <v>48</v>
      </c>
      <c r="O29" s="79" t="s">
        <v>93</v>
      </c>
      <c r="P29" s="10" t="s">
        <v>114</v>
      </c>
      <c r="Q29" s="48">
        <f t="shared" si="5"/>
        <v>74.25</v>
      </c>
      <c r="R29" s="10"/>
      <c r="S29" s="10"/>
    </row>
    <row r="30" spans="1:19" ht="18.75" x14ac:dyDescent="0.3">
      <c r="A30" s="8">
        <v>109</v>
      </c>
      <c r="B30" s="415" t="s">
        <v>53</v>
      </c>
      <c r="C30" s="416"/>
      <c r="D30" s="417"/>
      <c r="E30" s="9" t="s">
        <v>50</v>
      </c>
      <c r="F30" s="10" t="s">
        <v>60</v>
      </c>
      <c r="G30" s="94">
        <v>7</v>
      </c>
      <c r="H30" s="87">
        <f t="shared" si="4"/>
        <v>18.900000000000002</v>
      </c>
      <c r="I30" s="79"/>
      <c r="J30" s="79"/>
      <c r="K30" s="415" t="s">
        <v>53</v>
      </c>
      <c r="L30" s="416"/>
      <c r="M30" s="417"/>
      <c r="N30" s="9" t="s">
        <v>41</v>
      </c>
      <c r="O30" s="79" t="s">
        <v>94</v>
      </c>
      <c r="P30" s="10" t="s">
        <v>114</v>
      </c>
      <c r="Q30" s="48">
        <f t="shared" si="5"/>
        <v>44.55</v>
      </c>
      <c r="R30" s="10"/>
      <c r="S30" s="10"/>
    </row>
    <row r="31" spans="1:19" ht="18.75" x14ac:dyDescent="0.3">
      <c r="A31" s="17">
        <v>69</v>
      </c>
      <c r="B31" s="415" t="s">
        <v>85</v>
      </c>
      <c r="C31" s="416"/>
      <c r="D31" s="417"/>
      <c r="E31" s="9" t="s">
        <v>47</v>
      </c>
      <c r="F31" s="10" t="s">
        <v>59</v>
      </c>
      <c r="G31" s="94">
        <v>7</v>
      </c>
      <c r="H31" s="87">
        <f t="shared" si="4"/>
        <v>45.5</v>
      </c>
      <c r="I31" s="79"/>
      <c r="J31" s="79"/>
      <c r="K31" s="415" t="s">
        <v>85</v>
      </c>
      <c r="L31" s="416"/>
      <c r="M31" s="417"/>
      <c r="N31" s="9" t="s">
        <v>26</v>
      </c>
      <c r="O31" s="79" t="s">
        <v>102</v>
      </c>
      <c r="P31" s="10" t="s">
        <v>114</v>
      </c>
      <c r="Q31" s="48">
        <f t="shared" si="5"/>
        <v>119.13</v>
      </c>
      <c r="R31" s="10"/>
      <c r="S31" s="10"/>
    </row>
    <row r="32" spans="1:19" ht="19.5" x14ac:dyDescent="0.35">
      <c r="A32" s="418" t="s">
        <v>14</v>
      </c>
      <c r="B32" s="419"/>
      <c r="C32" s="419"/>
      <c r="D32" s="420"/>
      <c r="E32" s="74">
        <f>E26+E27+E28+E29+E30+E31</f>
        <v>560</v>
      </c>
      <c r="F32" s="36">
        <f>F26+F27+F28+F29+F30+F31</f>
        <v>30.859999999999996</v>
      </c>
      <c r="G32" s="95"/>
      <c r="H32" s="81">
        <f>SUM(H26:H31)</f>
        <v>216.02</v>
      </c>
      <c r="I32" s="81"/>
      <c r="J32" s="81"/>
      <c r="K32" s="418" t="s">
        <v>14</v>
      </c>
      <c r="L32" s="419"/>
      <c r="M32" s="420"/>
      <c r="N32" s="74">
        <f>N26+N27+N28+N29+N30+N31</f>
        <v>660</v>
      </c>
      <c r="O32" s="81">
        <f>O26+O27+O28+O29+O30+O31</f>
        <v>37.89</v>
      </c>
      <c r="P32" s="36"/>
      <c r="Q32" s="36">
        <f>SUM(Q26:Q31)</f>
        <v>416.78999999999996</v>
      </c>
      <c r="R32" s="36"/>
      <c r="S32" s="36"/>
    </row>
    <row r="33" spans="1:19" ht="18.75" x14ac:dyDescent="0.3">
      <c r="A33" s="429" t="s">
        <v>18</v>
      </c>
      <c r="B33" s="430"/>
      <c r="C33" s="430"/>
      <c r="D33" s="430"/>
      <c r="E33" s="430"/>
      <c r="F33" s="430"/>
      <c r="G33" s="96"/>
      <c r="H33" s="70"/>
      <c r="I33" s="70"/>
      <c r="J33" s="70"/>
      <c r="K33" s="418" t="s">
        <v>18</v>
      </c>
      <c r="L33" s="419"/>
      <c r="M33" s="419"/>
      <c r="N33" s="419"/>
      <c r="O33" s="419"/>
      <c r="P33" s="74"/>
      <c r="Q33" s="74"/>
      <c r="R33" s="74"/>
      <c r="S33" s="74"/>
    </row>
    <row r="34" spans="1:19" ht="18.75" x14ac:dyDescent="0.3">
      <c r="A34" s="8">
        <v>515</v>
      </c>
      <c r="B34" s="445" t="s">
        <v>70</v>
      </c>
      <c r="C34" s="446"/>
      <c r="D34" s="447"/>
      <c r="E34" s="14" t="s">
        <v>23</v>
      </c>
      <c r="F34" s="39">
        <v>7.16</v>
      </c>
      <c r="G34" s="102">
        <v>7</v>
      </c>
      <c r="H34" s="84">
        <f>F34*G34</f>
        <v>50.120000000000005</v>
      </c>
      <c r="I34" s="84"/>
      <c r="J34" s="84"/>
      <c r="K34" s="445" t="s">
        <v>70</v>
      </c>
      <c r="L34" s="446"/>
      <c r="M34" s="447"/>
      <c r="N34" s="14" t="s">
        <v>23</v>
      </c>
      <c r="O34" s="84">
        <v>0</v>
      </c>
      <c r="P34" s="105">
        <v>11</v>
      </c>
      <c r="Q34" s="39">
        <f>O34*P34</f>
        <v>0</v>
      </c>
      <c r="R34" s="39"/>
      <c r="S34" s="39"/>
    </row>
    <row r="35" spans="1:19" ht="18.75" x14ac:dyDescent="0.3">
      <c r="A35" s="8">
        <v>549</v>
      </c>
      <c r="B35" s="415" t="s">
        <v>67</v>
      </c>
      <c r="C35" s="416"/>
      <c r="D35" s="417"/>
      <c r="E35" s="9" t="s">
        <v>26</v>
      </c>
      <c r="F35" s="10" t="s">
        <v>89</v>
      </c>
      <c r="G35" s="94">
        <v>7</v>
      </c>
      <c r="H35" s="84">
        <f>F35*G35</f>
        <v>210</v>
      </c>
      <c r="I35" s="79"/>
      <c r="J35" s="79"/>
      <c r="K35" s="415" t="s">
        <v>67</v>
      </c>
      <c r="L35" s="416"/>
      <c r="M35" s="417"/>
      <c r="N35" s="9" t="s">
        <v>26</v>
      </c>
      <c r="O35" s="79" t="s">
        <v>117</v>
      </c>
      <c r="P35" s="92" t="s">
        <v>114</v>
      </c>
      <c r="Q35" s="39">
        <f>O35*P35</f>
        <v>288.64</v>
      </c>
      <c r="R35" s="10"/>
      <c r="S35" s="10"/>
    </row>
    <row r="36" spans="1:19" ht="18.75" x14ac:dyDescent="0.3">
      <c r="A36" s="8"/>
      <c r="B36" s="415"/>
      <c r="C36" s="416"/>
      <c r="D36" s="417"/>
      <c r="E36" s="9"/>
      <c r="F36" s="10"/>
      <c r="G36" s="94"/>
      <c r="H36" s="84">
        <f>F36*G36</f>
        <v>0</v>
      </c>
      <c r="I36" s="79"/>
      <c r="J36" s="79"/>
      <c r="K36" s="415"/>
      <c r="L36" s="416"/>
      <c r="M36" s="417"/>
      <c r="N36" s="9"/>
      <c r="O36" s="79"/>
      <c r="P36" s="92"/>
      <c r="Q36" s="48"/>
      <c r="R36" s="10"/>
      <c r="S36" s="10"/>
    </row>
    <row r="37" spans="1:19" ht="19.5" x14ac:dyDescent="0.35">
      <c r="A37" s="418" t="s">
        <v>14</v>
      </c>
      <c r="B37" s="419"/>
      <c r="C37" s="419"/>
      <c r="D37" s="420"/>
      <c r="E37" s="74">
        <v>300</v>
      </c>
      <c r="F37" s="36">
        <f>F34+F35+F36</f>
        <v>37.159999999999997</v>
      </c>
      <c r="G37" s="95"/>
      <c r="H37" s="81">
        <f>SUM(H34:H36)</f>
        <v>260.12</v>
      </c>
      <c r="I37" s="81"/>
      <c r="J37" s="81"/>
      <c r="K37" s="418" t="s">
        <v>14</v>
      </c>
      <c r="L37" s="419"/>
      <c r="M37" s="420"/>
      <c r="N37" s="74">
        <v>300</v>
      </c>
      <c r="O37" s="81">
        <f>O34+O35+O36</f>
        <v>26.24</v>
      </c>
      <c r="P37" s="36"/>
      <c r="Q37" s="36">
        <f>Q34+Q35+Q36</f>
        <v>288.64</v>
      </c>
      <c r="R37" s="36"/>
      <c r="S37" s="36"/>
    </row>
    <row r="38" spans="1:19" ht="23.25" x14ac:dyDescent="0.35">
      <c r="A38" s="406" t="s">
        <v>14</v>
      </c>
      <c r="B38" s="407"/>
      <c r="C38" s="407"/>
      <c r="D38" s="408"/>
      <c r="E38" s="7">
        <f>E7+E11+E22+E32+E37</f>
        <v>2303</v>
      </c>
      <c r="F38" s="31">
        <f>F7+F11+F22+F32+F37</f>
        <v>270.40999999999997</v>
      </c>
      <c r="G38" s="85"/>
      <c r="H38" s="85">
        <f>H7+H11+H22+H32+H37</f>
        <v>1892.87</v>
      </c>
      <c r="I38" s="85"/>
      <c r="J38" s="85">
        <f>J11+J22</f>
        <v>5365.17</v>
      </c>
      <c r="K38" s="406" t="s">
        <v>14</v>
      </c>
      <c r="L38" s="407"/>
      <c r="M38" s="408"/>
      <c r="N38" s="7">
        <f>N7+N11+N22+N32+N37</f>
        <v>2535</v>
      </c>
      <c r="O38" s="85">
        <f>O7+O11+O22+O32+O37</f>
        <v>270.41000000000003</v>
      </c>
      <c r="P38" s="31"/>
      <c r="Q38" s="31">
        <f>Q7+Q11+Q22+Q32+Q37</f>
        <v>2974.5099999999998</v>
      </c>
      <c r="R38" s="31"/>
      <c r="S38" s="31">
        <f>S11+S22</f>
        <v>12461.039999999999</v>
      </c>
    </row>
  </sheetData>
  <mergeCells count="73">
    <mergeCell ref="C1:Q1"/>
    <mergeCell ref="B36:D36"/>
    <mergeCell ref="K36:M36"/>
    <mergeCell ref="A37:D37"/>
    <mergeCell ref="K37:M37"/>
    <mergeCell ref="B30:D30"/>
    <mergeCell ref="K30:M30"/>
    <mergeCell ref="B31:D31"/>
    <mergeCell ref="K31:M31"/>
    <mergeCell ref="A32:D32"/>
    <mergeCell ref="K32:M32"/>
    <mergeCell ref="B27:D27"/>
    <mergeCell ref="K27:M27"/>
    <mergeCell ref="B28:D28"/>
    <mergeCell ref="K28:M28"/>
    <mergeCell ref="B29:D29"/>
    <mergeCell ref="A38:D38"/>
    <mergeCell ref="K38:M38"/>
    <mergeCell ref="A33:F33"/>
    <mergeCell ref="K33:O33"/>
    <mergeCell ref="B34:D34"/>
    <mergeCell ref="K34:M34"/>
    <mergeCell ref="B35:D35"/>
    <mergeCell ref="K35:M35"/>
    <mergeCell ref="K29:M29"/>
    <mergeCell ref="A23:D23"/>
    <mergeCell ref="K23:M23"/>
    <mergeCell ref="A25:F25"/>
    <mergeCell ref="K25:O25"/>
    <mergeCell ref="B26:D26"/>
    <mergeCell ref="K26:M26"/>
    <mergeCell ref="B20:D20"/>
    <mergeCell ref="K20:M20"/>
    <mergeCell ref="B21:D21"/>
    <mergeCell ref="K21:M21"/>
    <mergeCell ref="A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B15:D15"/>
    <mergeCell ref="K15:M15"/>
    <mergeCell ref="B16:D16"/>
    <mergeCell ref="K16:M16"/>
    <mergeCell ref="A11:D11"/>
    <mergeCell ref="K11:M11"/>
    <mergeCell ref="A12:F12"/>
    <mergeCell ref="K12:O12"/>
    <mergeCell ref="B13:D13"/>
    <mergeCell ref="K13:M13"/>
    <mergeCell ref="A8:F8"/>
    <mergeCell ref="K8:O8"/>
    <mergeCell ref="B9:D9"/>
    <mergeCell ref="K9:M9"/>
    <mergeCell ref="B10:D10"/>
    <mergeCell ref="K10:M10"/>
    <mergeCell ref="B5:D5"/>
    <mergeCell ref="K5:M5"/>
    <mergeCell ref="B6:D6"/>
    <mergeCell ref="K6:M6"/>
    <mergeCell ref="A7:D7"/>
    <mergeCell ref="K7:M7"/>
    <mergeCell ref="B2:D2"/>
    <mergeCell ref="K2:M2"/>
    <mergeCell ref="A3:F3"/>
    <mergeCell ref="K3:O3"/>
    <mergeCell ref="B4:D4"/>
    <mergeCell ref="K4:M4"/>
  </mergeCells>
  <pageMargins left="0" right="0" top="0" bottom="0" header="0.31496062992125984" footer="0.31496062992125984"/>
  <pageSetup paperSize="9" scale="71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24" sqref="F24"/>
    </sheetView>
  </sheetViews>
  <sheetFormatPr defaultRowHeight="15" x14ac:dyDescent="0.25"/>
  <cols>
    <col min="2" max="2" width="13.140625" customWidth="1"/>
    <col min="3" max="3" width="11.42578125" customWidth="1"/>
    <col min="6" max="6" width="12.5703125" customWidth="1"/>
    <col min="8" max="8" width="11.42578125" customWidth="1"/>
  </cols>
  <sheetData>
    <row r="1" spans="1:8" x14ac:dyDescent="0.25">
      <c r="C1">
        <v>7</v>
      </c>
      <c r="G1">
        <v>11</v>
      </c>
    </row>
    <row r="2" spans="1:8" ht="18.75" x14ac:dyDescent="0.3">
      <c r="A2" s="69"/>
      <c r="B2" s="611" t="s">
        <v>128</v>
      </c>
      <c r="C2" s="611"/>
      <c r="D2" s="611"/>
      <c r="F2" s="611" t="s">
        <v>129</v>
      </c>
      <c r="G2" s="611"/>
      <c r="H2" s="611"/>
    </row>
    <row r="3" spans="1:8" ht="18.75" x14ac:dyDescent="0.3">
      <c r="A3" s="69"/>
      <c r="B3" s="108"/>
      <c r="C3" s="77" t="s">
        <v>119</v>
      </c>
      <c r="D3" s="77" t="s">
        <v>120</v>
      </c>
      <c r="F3" s="108"/>
      <c r="G3" s="77" t="s">
        <v>119</v>
      </c>
      <c r="H3" s="77" t="s">
        <v>120</v>
      </c>
    </row>
    <row r="4" spans="1:8" ht="18.75" x14ac:dyDescent="0.3">
      <c r="B4" s="109" t="s">
        <v>121</v>
      </c>
      <c r="C4" s="110">
        <v>29.32</v>
      </c>
      <c r="D4" s="110">
        <v>29.32</v>
      </c>
      <c r="F4" s="109" t="s">
        <v>121</v>
      </c>
      <c r="G4" s="110">
        <v>33.21</v>
      </c>
      <c r="H4" s="110">
        <v>33.21</v>
      </c>
    </row>
    <row r="5" spans="1:8" ht="18.75" x14ac:dyDescent="0.3">
      <c r="B5" s="109" t="s">
        <v>61</v>
      </c>
      <c r="C5" s="110">
        <v>34.53</v>
      </c>
      <c r="D5" s="110">
        <v>34.53</v>
      </c>
      <c r="F5" s="109" t="s">
        <v>61</v>
      </c>
      <c r="G5" s="110">
        <v>34.53</v>
      </c>
      <c r="H5" s="110">
        <v>34.53</v>
      </c>
    </row>
    <row r="6" spans="1:8" ht="18.75" x14ac:dyDescent="0.3">
      <c r="B6" s="109" t="s">
        <v>122</v>
      </c>
      <c r="C6" s="111">
        <v>53.2</v>
      </c>
      <c r="D6" s="110">
        <v>138.54</v>
      </c>
      <c r="F6" s="109" t="s">
        <v>122</v>
      </c>
      <c r="G6" s="111">
        <v>34.840000000000003</v>
      </c>
      <c r="H6" s="110">
        <v>143.65</v>
      </c>
    </row>
    <row r="7" spans="1:8" ht="18.75" x14ac:dyDescent="0.3">
      <c r="B7" s="109" t="s">
        <v>123</v>
      </c>
      <c r="C7" s="110">
        <v>101.36</v>
      </c>
      <c r="D7" s="110">
        <v>101.36</v>
      </c>
      <c r="F7" s="109" t="s">
        <v>123</v>
      </c>
      <c r="G7" s="110">
        <v>116.22</v>
      </c>
      <c r="H7" s="110">
        <v>116.22</v>
      </c>
    </row>
    <row r="8" spans="1:8" ht="18.75" x14ac:dyDescent="0.3">
      <c r="B8" s="109" t="s">
        <v>124</v>
      </c>
      <c r="C8" s="110">
        <v>52</v>
      </c>
      <c r="D8" s="110">
        <v>52</v>
      </c>
      <c r="F8" s="109" t="s">
        <v>124</v>
      </c>
      <c r="G8" s="110">
        <v>51.61</v>
      </c>
      <c r="H8" s="110">
        <v>51.61</v>
      </c>
    </row>
    <row r="9" spans="1:8" ht="18.75" x14ac:dyDescent="0.3">
      <c r="B9" s="6" t="s">
        <v>125</v>
      </c>
      <c r="C9" s="111">
        <f>SUM(C4:C8)</f>
        <v>270.41000000000003</v>
      </c>
      <c r="D9" s="111">
        <f>D4+D5+D6+D7+D8</f>
        <v>355.75</v>
      </c>
      <c r="F9" s="6" t="s">
        <v>125</v>
      </c>
      <c r="G9" s="111">
        <f>SUM(G4:G8)</f>
        <v>270.41000000000003</v>
      </c>
      <c r="H9" s="111">
        <f>H4+H5+H6+H7+H8</f>
        <v>379.22</v>
      </c>
    </row>
    <row r="11" spans="1:8" ht="18.75" x14ac:dyDescent="0.3">
      <c r="B11" s="106"/>
      <c r="C11" s="106"/>
      <c r="D11" s="107">
        <f>D9-C9</f>
        <v>85.339999999999975</v>
      </c>
      <c r="E11" s="106"/>
      <c r="F11" s="106"/>
      <c r="G11" s="106"/>
      <c r="H11" s="107">
        <f>H9-G9</f>
        <v>108.81</v>
      </c>
    </row>
    <row r="13" spans="1:8" ht="18.75" x14ac:dyDescent="0.3">
      <c r="B13" s="611" t="s">
        <v>126</v>
      </c>
      <c r="C13" s="611"/>
      <c r="D13" s="611"/>
      <c r="F13" s="611" t="s">
        <v>127</v>
      </c>
      <c r="G13" s="611"/>
      <c r="H13" s="611"/>
    </row>
    <row r="14" spans="1:8" ht="18.75" x14ac:dyDescent="0.3">
      <c r="B14" s="108"/>
      <c r="C14" s="77" t="s">
        <v>119</v>
      </c>
      <c r="D14" s="77" t="s">
        <v>120</v>
      </c>
      <c r="F14" s="108"/>
      <c r="G14" s="77" t="s">
        <v>119</v>
      </c>
      <c r="H14" s="77" t="s">
        <v>120</v>
      </c>
    </row>
    <row r="15" spans="1:8" ht="18.75" x14ac:dyDescent="0.3">
      <c r="B15" s="109" t="s">
        <v>61</v>
      </c>
      <c r="C15" s="110">
        <v>34.53</v>
      </c>
      <c r="D15" s="110">
        <v>34.53</v>
      </c>
      <c r="F15" s="109" t="s">
        <v>61</v>
      </c>
      <c r="G15" s="110">
        <v>34.53</v>
      </c>
      <c r="H15" s="110">
        <v>34.53</v>
      </c>
    </row>
    <row r="16" spans="1:8" ht="18.75" x14ac:dyDescent="0.3">
      <c r="B16" s="109" t="s">
        <v>122</v>
      </c>
      <c r="C16" s="110">
        <v>138.54</v>
      </c>
      <c r="D16" s="110">
        <v>138.54</v>
      </c>
      <c r="F16" s="109" t="s">
        <v>122</v>
      </c>
      <c r="G16" s="111">
        <v>138.54</v>
      </c>
      <c r="H16" s="110">
        <v>143.65</v>
      </c>
    </row>
    <row r="17" spans="2:8" ht="18.75" x14ac:dyDescent="0.3">
      <c r="B17" s="6" t="s">
        <v>125</v>
      </c>
      <c r="C17" s="111">
        <f>SUM(C15:C16)</f>
        <v>173.07</v>
      </c>
      <c r="D17" s="111">
        <f>D15+D16</f>
        <v>173.07</v>
      </c>
      <c r="F17" s="6" t="s">
        <v>125</v>
      </c>
      <c r="G17" s="111">
        <f>SUM(G15:G16)</f>
        <v>173.07</v>
      </c>
      <c r="H17" s="111">
        <f>H15+H16</f>
        <v>178.18</v>
      </c>
    </row>
    <row r="19" spans="2:8" ht="18.75" x14ac:dyDescent="0.3">
      <c r="B19" s="106"/>
      <c r="C19" s="106"/>
      <c r="D19" s="107">
        <f>D17-C17</f>
        <v>0</v>
      </c>
      <c r="E19" s="106"/>
      <c r="F19" s="106"/>
      <c r="G19" s="106"/>
      <c r="H19" s="107">
        <f>H17-G17</f>
        <v>5.1100000000000136</v>
      </c>
    </row>
  </sheetData>
  <mergeCells count="4">
    <mergeCell ref="F2:H2"/>
    <mergeCell ref="F13:H13"/>
    <mergeCell ref="B2:D2"/>
    <mergeCell ref="B13:D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B10" workbookViewId="0">
      <selection activeCell="B17" sqref="B17:D17"/>
    </sheetView>
  </sheetViews>
  <sheetFormatPr defaultRowHeight="15" x14ac:dyDescent="0.25"/>
  <cols>
    <col min="1" max="1" width="11.140625" customWidth="1"/>
    <col min="4" max="4" width="14.140625" customWidth="1"/>
    <col min="5" max="5" width="13.5703125" customWidth="1"/>
    <col min="6" max="6" width="11.7109375" customWidth="1"/>
    <col min="7" max="7" width="10" bestFit="1" customWidth="1"/>
    <col min="9" max="9" width="10.85546875" customWidth="1"/>
    <col min="10" max="10" width="10.5703125" customWidth="1"/>
    <col min="13" max="13" width="14.42578125" customWidth="1"/>
    <col min="14" max="14" width="10.7109375" customWidth="1"/>
    <col min="15" max="15" width="12.42578125" customWidth="1"/>
    <col min="18" max="18" width="9.42578125" customWidth="1"/>
    <col min="19" max="19" width="11.42578125" customWidth="1"/>
    <col min="21" max="21" width="11.285156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53"/>
      <c r="M2" s="53"/>
      <c r="N2" s="53"/>
      <c r="O2" s="54"/>
      <c r="P2" s="257" t="s">
        <v>186</v>
      </c>
      <c r="Q2" s="257"/>
      <c r="R2" s="257"/>
      <c r="S2" s="258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329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87" t="s">
        <v>4</v>
      </c>
      <c r="B6" s="512" t="s">
        <v>5</v>
      </c>
      <c r="C6" s="513"/>
      <c r="D6" s="513"/>
      <c r="E6" s="384" t="s">
        <v>6</v>
      </c>
      <c r="F6" s="384" t="s">
        <v>7</v>
      </c>
      <c r="G6" s="384" t="s">
        <v>8</v>
      </c>
      <c r="H6" s="384" t="s">
        <v>9</v>
      </c>
      <c r="I6" s="384" t="s">
        <v>10</v>
      </c>
      <c r="J6" s="384" t="s">
        <v>11</v>
      </c>
      <c r="K6" s="512" t="s">
        <v>33</v>
      </c>
      <c r="L6" s="513"/>
      <c r="M6" s="513"/>
      <c r="N6" s="384" t="s">
        <v>6</v>
      </c>
      <c r="O6" s="384" t="s">
        <v>7</v>
      </c>
      <c r="P6" s="384" t="s">
        <v>8</v>
      </c>
      <c r="Q6" s="384" t="s">
        <v>9</v>
      </c>
      <c r="R6" s="384" t="s">
        <v>10</v>
      </c>
      <c r="S6" s="218" t="s">
        <v>11</v>
      </c>
    </row>
    <row r="7" spans="1:19" ht="25.5" customHeight="1" thickBot="1" x14ac:dyDescent="0.3">
      <c r="A7" s="514" t="s">
        <v>13</v>
      </c>
      <c r="B7" s="514"/>
      <c r="C7" s="514"/>
      <c r="D7" s="514"/>
      <c r="E7" s="514"/>
      <c r="F7" s="514"/>
      <c r="G7" s="514"/>
      <c r="H7" s="514"/>
      <c r="I7" s="514"/>
      <c r="J7" s="514"/>
      <c r="K7" s="514" t="s">
        <v>13</v>
      </c>
      <c r="L7" s="514"/>
      <c r="M7" s="514"/>
      <c r="N7" s="514"/>
      <c r="O7" s="514"/>
      <c r="P7" s="514"/>
      <c r="Q7" s="514"/>
      <c r="R7" s="514"/>
      <c r="S7" s="514"/>
    </row>
    <row r="8" spans="1:19" ht="36" customHeight="1" x14ac:dyDescent="0.3">
      <c r="A8" s="274">
        <v>260</v>
      </c>
      <c r="B8" s="488" t="s">
        <v>19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35.1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5.1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5.1" customHeight="1" thickBot="1" x14ac:dyDescent="0.4">
      <c r="A11" s="506" t="s">
        <v>14</v>
      </c>
      <c r="B11" s="507"/>
      <c r="C11" s="507"/>
      <c r="D11" s="507"/>
      <c r="E11" s="383">
        <f t="shared" ref="E11:J11" si="0">E8+E9+E10</f>
        <v>410</v>
      </c>
      <c r="F11" s="383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507" t="s">
        <v>14</v>
      </c>
      <c r="L11" s="507"/>
      <c r="M11" s="507"/>
      <c r="N11" s="383">
        <f t="shared" ref="N11:S11" si="1">N8+N9+N10</f>
        <v>410</v>
      </c>
      <c r="O11" s="383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35.1" customHeight="1" thickBot="1" x14ac:dyDescent="0.3">
      <c r="A12" s="508" t="s">
        <v>15</v>
      </c>
      <c r="B12" s="509"/>
      <c r="C12" s="509"/>
      <c r="D12" s="509"/>
      <c r="E12" s="509"/>
      <c r="F12" s="509"/>
      <c r="G12" s="509"/>
      <c r="H12" s="509"/>
      <c r="I12" s="509"/>
      <c r="J12" s="510"/>
      <c r="K12" s="511" t="s">
        <v>15</v>
      </c>
      <c r="L12" s="511"/>
      <c r="M12" s="511"/>
      <c r="N12" s="511"/>
      <c r="O12" s="511"/>
      <c r="P12" s="511"/>
      <c r="Q12" s="511"/>
      <c r="R12" s="511"/>
      <c r="S12" s="511"/>
    </row>
    <row r="13" spans="1:19" ht="39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5.1" customHeight="1" thickBot="1" x14ac:dyDescent="0.35">
      <c r="A14" s="18">
        <v>518</v>
      </c>
      <c r="B14" s="440" t="s">
        <v>314</v>
      </c>
      <c r="C14" s="440"/>
      <c r="D14" s="440"/>
      <c r="E14" s="20" t="s">
        <v>23</v>
      </c>
      <c r="F14" s="21" t="s">
        <v>313</v>
      </c>
      <c r="G14" s="46">
        <v>10</v>
      </c>
      <c r="H14" s="46">
        <v>6.4</v>
      </c>
      <c r="I14" s="46">
        <v>17</v>
      </c>
      <c r="J14" s="46">
        <v>174</v>
      </c>
      <c r="K14" s="440" t="s">
        <v>88</v>
      </c>
      <c r="L14" s="440"/>
      <c r="M14" s="440"/>
      <c r="N14" s="20" t="s">
        <v>23</v>
      </c>
      <c r="O14" s="21" t="s">
        <v>313</v>
      </c>
      <c r="P14" s="46">
        <v>10</v>
      </c>
      <c r="Q14" s="46">
        <v>6.4</v>
      </c>
      <c r="R14" s="46">
        <v>17</v>
      </c>
      <c r="S14" s="46">
        <v>174</v>
      </c>
    </row>
    <row r="15" spans="1:19" ht="35.1" customHeight="1" thickBot="1" x14ac:dyDescent="0.4">
      <c r="A15" s="452" t="s">
        <v>14</v>
      </c>
      <c r="B15" s="453"/>
      <c r="C15" s="453"/>
      <c r="D15" s="454"/>
      <c r="E15" s="383">
        <f t="shared" ref="E15:J15" si="2">E13+E14</f>
        <v>230</v>
      </c>
      <c r="F15" s="223">
        <f t="shared" si="2"/>
        <v>65.92</v>
      </c>
      <c r="G15" s="163">
        <f t="shared" si="2"/>
        <v>14.190000000000001</v>
      </c>
      <c r="H15" s="163">
        <f t="shared" si="2"/>
        <v>10.43</v>
      </c>
      <c r="I15" s="163">
        <f t="shared" si="2"/>
        <v>31.05</v>
      </c>
      <c r="J15" s="163">
        <f t="shared" si="2"/>
        <v>219.5</v>
      </c>
      <c r="K15" s="455" t="s">
        <v>14</v>
      </c>
      <c r="L15" s="453"/>
      <c r="M15" s="454"/>
      <c r="N15" s="383">
        <f t="shared" ref="N15:S15" si="3">N13+N14</f>
        <v>230</v>
      </c>
      <c r="O15" s="223">
        <f t="shared" si="3"/>
        <v>65.92</v>
      </c>
      <c r="P15" s="163">
        <f t="shared" si="3"/>
        <v>14.190000000000001</v>
      </c>
      <c r="Q15" s="163">
        <f t="shared" si="3"/>
        <v>10.43</v>
      </c>
      <c r="R15" s="163">
        <f t="shared" si="3"/>
        <v>31.05</v>
      </c>
      <c r="S15" s="164">
        <f t="shared" si="3"/>
        <v>219.5</v>
      </c>
    </row>
    <row r="16" spans="1:19" ht="35.1" customHeight="1" thickBot="1" x14ac:dyDescent="0.3">
      <c r="A16" s="494" t="s">
        <v>16</v>
      </c>
      <c r="B16" s="495"/>
      <c r="C16" s="495"/>
      <c r="D16" s="495"/>
      <c r="E16" s="495"/>
      <c r="F16" s="495"/>
      <c r="G16" s="495"/>
      <c r="H16" s="495"/>
      <c r="I16" s="495"/>
      <c r="J16" s="498"/>
      <c r="K16" s="499" t="s">
        <v>16</v>
      </c>
      <c r="L16" s="499"/>
      <c r="M16" s="499"/>
      <c r="N16" s="499"/>
      <c r="O16" s="499"/>
      <c r="P16" s="499"/>
      <c r="Q16" s="499"/>
      <c r="R16" s="499"/>
      <c r="S16" s="499"/>
    </row>
    <row r="17" spans="1:21" ht="51" customHeight="1" x14ac:dyDescent="0.3">
      <c r="A17" s="148">
        <v>2</v>
      </c>
      <c r="B17" s="481" t="s">
        <v>296</v>
      </c>
      <c r="C17" s="481"/>
      <c r="D17" s="481"/>
      <c r="E17" s="149" t="s">
        <v>26</v>
      </c>
      <c r="F17" s="150" t="s">
        <v>42</v>
      </c>
      <c r="G17" s="151">
        <v>2.6</v>
      </c>
      <c r="H17" s="151">
        <v>6.5</v>
      </c>
      <c r="I17" s="151">
        <v>2</v>
      </c>
      <c r="J17" s="152">
        <v>93</v>
      </c>
      <c r="K17" s="481" t="s">
        <v>296</v>
      </c>
      <c r="L17" s="481"/>
      <c r="M17" s="481"/>
      <c r="N17" s="149" t="s">
        <v>26</v>
      </c>
      <c r="O17" s="150" t="s">
        <v>42</v>
      </c>
      <c r="P17" s="151">
        <v>2.6</v>
      </c>
      <c r="Q17" s="151">
        <v>6.5</v>
      </c>
      <c r="R17" s="151">
        <v>2</v>
      </c>
      <c r="S17" s="152">
        <v>93</v>
      </c>
    </row>
    <row r="18" spans="1:21" ht="54" customHeight="1" x14ac:dyDescent="0.3">
      <c r="A18" s="13">
        <v>144</v>
      </c>
      <c r="B18" s="445" t="s">
        <v>82</v>
      </c>
      <c r="C18" s="446"/>
      <c r="D18" s="447"/>
      <c r="E18" s="14" t="s">
        <v>38</v>
      </c>
      <c r="F18" s="15" t="s">
        <v>263</v>
      </c>
      <c r="G18" s="49">
        <v>2.2999999999999998</v>
      </c>
      <c r="H18" s="49">
        <v>2.19</v>
      </c>
      <c r="I18" s="49">
        <v>45.63</v>
      </c>
      <c r="J18" s="140">
        <v>134.88</v>
      </c>
      <c r="K18" s="445" t="s">
        <v>82</v>
      </c>
      <c r="L18" s="446"/>
      <c r="M18" s="447"/>
      <c r="N18" s="14" t="s">
        <v>38</v>
      </c>
      <c r="O18" s="15" t="s">
        <v>263</v>
      </c>
      <c r="P18" s="49">
        <v>2.2999999999999998</v>
      </c>
      <c r="Q18" s="49">
        <v>2.19</v>
      </c>
      <c r="R18" s="49">
        <v>45.63</v>
      </c>
      <c r="S18" s="140">
        <v>134.88</v>
      </c>
    </row>
    <row r="19" spans="1:21" ht="45.75" customHeight="1" x14ac:dyDescent="0.3">
      <c r="A19" s="45">
        <v>365</v>
      </c>
      <c r="B19" s="440" t="s">
        <v>325</v>
      </c>
      <c r="C19" s="440"/>
      <c r="D19" s="440"/>
      <c r="E19" s="20" t="s">
        <v>326</v>
      </c>
      <c r="F19" s="21" t="s">
        <v>327</v>
      </c>
      <c r="G19" s="46">
        <v>29.1</v>
      </c>
      <c r="H19" s="46">
        <v>70.099999999999994</v>
      </c>
      <c r="I19" s="46">
        <v>17.399999999999999</v>
      </c>
      <c r="J19" s="177">
        <v>817</v>
      </c>
      <c r="K19" s="440" t="s">
        <v>325</v>
      </c>
      <c r="L19" s="440"/>
      <c r="M19" s="440"/>
      <c r="N19" s="20" t="s">
        <v>326</v>
      </c>
      <c r="O19" s="21" t="s">
        <v>327</v>
      </c>
      <c r="P19" s="46">
        <v>29.1</v>
      </c>
      <c r="Q19" s="46">
        <v>70.099999999999994</v>
      </c>
      <c r="R19" s="46">
        <v>17.399999999999999</v>
      </c>
      <c r="S19" s="177">
        <v>817</v>
      </c>
    </row>
    <row r="20" spans="1:21" ht="0.75" customHeight="1" x14ac:dyDescent="0.3">
      <c r="A20" s="8"/>
      <c r="B20" s="414"/>
      <c r="C20" s="414"/>
      <c r="D20" s="414"/>
      <c r="E20" s="9"/>
      <c r="F20" s="10"/>
      <c r="G20" s="19"/>
      <c r="H20" s="19"/>
      <c r="I20" s="19"/>
      <c r="J20" s="141"/>
      <c r="K20" s="414"/>
      <c r="L20" s="414"/>
      <c r="M20" s="414"/>
      <c r="N20" s="9"/>
      <c r="O20" s="10"/>
      <c r="P20" s="19"/>
      <c r="Q20" s="19"/>
      <c r="R20" s="19"/>
      <c r="S20" s="141"/>
    </row>
    <row r="21" spans="1:21" ht="42.75" customHeight="1" x14ac:dyDescent="0.3">
      <c r="A21" s="8">
        <v>493</v>
      </c>
      <c r="B21" s="445" t="s">
        <v>29</v>
      </c>
      <c r="C21" s="446"/>
      <c r="D21" s="447"/>
      <c r="E21" s="14" t="s">
        <v>23</v>
      </c>
      <c r="F21" s="15" t="s">
        <v>76</v>
      </c>
      <c r="G21" s="22">
        <v>0.1</v>
      </c>
      <c r="H21" s="22">
        <v>0</v>
      </c>
      <c r="I21" s="22">
        <v>15</v>
      </c>
      <c r="J21" s="61">
        <v>60</v>
      </c>
      <c r="K21" s="445" t="s">
        <v>29</v>
      </c>
      <c r="L21" s="446"/>
      <c r="M21" s="447"/>
      <c r="N21" s="14" t="s">
        <v>23</v>
      </c>
      <c r="O21" s="15" t="s">
        <v>76</v>
      </c>
      <c r="P21" s="22">
        <v>0.1</v>
      </c>
      <c r="Q21" s="22">
        <v>0</v>
      </c>
      <c r="R21" s="22">
        <v>15</v>
      </c>
      <c r="S21" s="61">
        <v>60</v>
      </c>
    </row>
    <row r="22" spans="1:21" ht="43.5" customHeight="1" x14ac:dyDescent="0.3">
      <c r="A22" s="8">
        <v>108</v>
      </c>
      <c r="B22" s="415" t="s">
        <v>21</v>
      </c>
      <c r="C22" s="416"/>
      <c r="D22" s="417"/>
      <c r="E22" s="9" t="s">
        <v>48</v>
      </c>
      <c r="F22" s="10" t="s">
        <v>195</v>
      </c>
      <c r="G22" s="27">
        <v>3.8</v>
      </c>
      <c r="H22" s="27">
        <v>0.4</v>
      </c>
      <c r="I22" s="27">
        <v>24.6</v>
      </c>
      <c r="J22" s="142">
        <v>117.5</v>
      </c>
      <c r="K22" s="415" t="s">
        <v>21</v>
      </c>
      <c r="L22" s="416"/>
      <c r="M22" s="417"/>
      <c r="N22" s="9" t="s">
        <v>48</v>
      </c>
      <c r="O22" s="10" t="s">
        <v>195</v>
      </c>
      <c r="P22" s="27">
        <v>3.8</v>
      </c>
      <c r="Q22" s="27">
        <v>0.4</v>
      </c>
      <c r="R22" s="27">
        <v>24.6</v>
      </c>
      <c r="S22" s="142">
        <v>117.5</v>
      </c>
    </row>
    <row r="23" spans="1:21" ht="36" customHeight="1" x14ac:dyDescent="0.3">
      <c r="A23" s="8">
        <v>109</v>
      </c>
      <c r="B23" s="415" t="s">
        <v>53</v>
      </c>
      <c r="C23" s="416"/>
      <c r="D23" s="417"/>
      <c r="E23" s="9" t="s">
        <v>41</v>
      </c>
      <c r="F23" s="10" t="s">
        <v>199</v>
      </c>
      <c r="G23" s="24">
        <v>1.98</v>
      </c>
      <c r="H23" s="27">
        <v>0.36</v>
      </c>
      <c r="I23" s="27">
        <v>10.02</v>
      </c>
      <c r="J23" s="142">
        <v>52.2</v>
      </c>
      <c r="K23" s="415" t="s">
        <v>53</v>
      </c>
      <c r="L23" s="416"/>
      <c r="M23" s="417"/>
      <c r="N23" s="9" t="s">
        <v>41</v>
      </c>
      <c r="O23" s="10" t="s">
        <v>199</v>
      </c>
      <c r="P23" s="24">
        <v>1.98</v>
      </c>
      <c r="Q23" s="27">
        <v>0.36</v>
      </c>
      <c r="R23" s="27">
        <v>10.02</v>
      </c>
      <c r="S23" s="142">
        <v>52.2</v>
      </c>
    </row>
    <row r="24" spans="1:21" ht="28.5" customHeight="1" thickBot="1" x14ac:dyDescent="0.35">
      <c r="A24" s="313"/>
      <c r="B24" s="500"/>
      <c r="C24" s="501"/>
      <c r="D24" s="502"/>
      <c r="E24" s="314"/>
      <c r="F24" s="315"/>
      <c r="G24" s="393"/>
      <c r="H24" s="393"/>
      <c r="I24" s="393"/>
      <c r="J24" s="394"/>
      <c r="K24" s="500"/>
      <c r="L24" s="501"/>
      <c r="M24" s="502"/>
      <c r="N24" s="314"/>
      <c r="O24" s="315"/>
      <c r="P24" s="393"/>
      <c r="Q24" s="393"/>
      <c r="R24" s="393"/>
      <c r="S24" s="394"/>
    </row>
    <row r="25" spans="1:21" ht="0.75" customHeight="1" thickBot="1" x14ac:dyDescent="0.3">
      <c r="A25" s="387"/>
      <c r="B25" s="503"/>
      <c r="C25" s="504"/>
      <c r="D25" s="505"/>
      <c r="E25" s="388"/>
      <c r="F25" s="389"/>
      <c r="G25" s="390"/>
      <c r="H25" s="390"/>
      <c r="I25" s="390"/>
      <c r="J25" s="390"/>
      <c r="K25" s="503"/>
      <c r="L25" s="504"/>
      <c r="M25" s="505"/>
      <c r="N25" s="388"/>
      <c r="O25" s="388"/>
      <c r="P25" s="391"/>
      <c r="Q25" s="391"/>
      <c r="R25" s="391"/>
      <c r="S25" s="392"/>
    </row>
    <row r="26" spans="1:21" ht="35.1" customHeight="1" thickBot="1" x14ac:dyDescent="0.4">
      <c r="A26" s="452" t="s">
        <v>14</v>
      </c>
      <c r="B26" s="453"/>
      <c r="C26" s="453"/>
      <c r="D26" s="454"/>
      <c r="E26" s="383">
        <f t="shared" ref="E26:J26" si="4">E17+E18+E19+E20+E21+E22+E23+E24+E25</f>
        <v>930</v>
      </c>
      <c r="F26" s="162">
        <f t="shared" si="4"/>
        <v>134.58000000000001</v>
      </c>
      <c r="G26" s="173">
        <f t="shared" si="4"/>
        <v>39.879999999999995</v>
      </c>
      <c r="H26" s="173">
        <f t="shared" si="4"/>
        <v>79.55</v>
      </c>
      <c r="I26" s="173">
        <f t="shared" si="4"/>
        <v>114.64999999999999</v>
      </c>
      <c r="J26" s="173">
        <f t="shared" si="4"/>
        <v>1274.5800000000002</v>
      </c>
      <c r="K26" s="455" t="s">
        <v>14</v>
      </c>
      <c r="L26" s="453"/>
      <c r="M26" s="454"/>
      <c r="N26" s="383">
        <f t="shared" ref="N26:S26" si="5">N17+N18+N19+N20+N21+N22+N23+N24+N25</f>
        <v>930</v>
      </c>
      <c r="O26" s="162">
        <f t="shared" si="5"/>
        <v>134.58000000000001</v>
      </c>
      <c r="P26" s="175">
        <f t="shared" si="5"/>
        <v>39.879999999999995</v>
      </c>
      <c r="Q26" s="175">
        <f t="shared" si="5"/>
        <v>79.55</v>
      </c>
      <c r="R26" s="175">
        <f t="shared" si="5"/>
        <v>114.64999999999999</v>
      </c>
      <c r="S26" s="176">
        <f t="shared" si="5"/>
        <v>1274.5800000000002</v>
      </c>
      <c r="T26" s="55">
        <f>F26+F15</f>
        <v>200.5</v>
      </c>
      <c r="U26" s="55">
        <f>O26+O15</f>
        <v>200.5</v>
      </c>
    </row>
    <row r="27" spans="1:21" ht="35.1" customHeight="1" thickBot="1" x14ac:dyDescent="0.3">
      <c r="A27" s="494" t="s">
        <v>17</v>
      </c>
      <c r="B27" s="495"/>
      <c r="C27" s="495"/>
      <c r="D27" s="495"/>
      <c r="E27" s="495"/>
      <c r="F27" s="495"/>
      <c r="G27" s="495"/>
      <c r="H27" s="495"/>
      <c r="I27" s="495"/>
      <c r="J27" s="498"/>
      <c r="K27" s="499" t="s">
        <v>17</v>
      </c>
      <c r="L27" s="499"/>
      <c r="M27" s="499"/>
      <c r="N27" s="499"/>
      <c r="O27" s="499"/>
      <c r="P27" s="499"/>
      <c r="Q27" s="499"/>
      <c r="R27" s="499"/>
      <c r="S27" s="499"/>
    </row>
    <row r="28" spans="1:21" ht="42.75" customHeight="1" x14ac:dyDescent="0.3">
      <c r="A28" s="165">
        <v>291</v>
      </c>
      <c r="B28" s="475" t="s">
        <v>51</v>
      </c>
      <c r="C28" s="476"/>
      <c r="D28" s="477"/>
      <c r="E28" s="154" t="s">
        <v>43</v>
      </c>
      <c r="F28" s="155" t="s">
        <v>136</v>
      </c>
      <c r="G28" s="166">
        <v>6.78</v>
      </c>
      <c r="H28" s="166">
        <v>0.82</v>
      </c>
      <c r="I28" s="166">
        <v>34.85</v>
      </c>
      <c r="J28" s="166">
        <v>173.88</v>
      </c>
      <c r="K28" s="475" t="s">
        <v>51</v>
      </c>
      <c r="L28" s="476"/>
      <c r="M28" s="477"/>
      <c r="N28" s="154" t="s">
        <v>43</v>
      </c>
      <c r="O28" s="155" t="s">
        <v>136</v>
      </c>
      <c r="P28" s="166">
        <v>6.78</v>
      </c>
      <c r="Q28" s="166">
        <v>0.82</v>
      </c>
      <c r="R28" s="166">
        <v>34.85</v>
      </c>
      <c r="S28" s="167">
        <v>173.88</v>
      </c>
    </row>
    <row r="29" spans="1:21" ht="41.25" customHeight="1" x14ac:dyDescent="0.3">
      <c r="A29" s="8">
        <v>367</v>
      </c>
      <c r="B29" s="415" t="s">
        <v>143</v>
      </c>
      <c r="C29" s="416"/>
      <c r="D29" s="417"/>
      <c r="E29" s="9" t="s">
        <v>26</v>
      </c>
      <c r="F29" s="10" t="s">
        <v>206</v>
      </c>
      <c r="G29" s="19">
        <v>10.16</v>
      </c>
      <c r="H29" s="19">
        <v>18.329999999999998</v>
      </c>
      <c r="I29" s="19">
        <v>3.5</v>
      </c>
      <c r="J29" s="19">
        <v>247.5</v>
      </c>
      <c r="K29" s="415" t="s">
        <v>143</v>
      </c>
      <c r="L29" s="416"/>
      <c r="M29" s="417"/>
      <c r="N29" s="9" t="s">
        <v>26</v>
      </c>
      <c r="O29" s="10" t="s">
        <v>206</v>
      </c>
      <c r="P29" s="19">
        <v>10.16</v>
      </c>
      <c r="Q29" s="19">
        <v>18.329999999999998</v>
      </c>
      <c r="R29" s="19">
        <v>3.5</v>
      </c>
      <c r="S29" s="141">
        <v>247.5</v>
      </c>
    </row>
    <row r="30" spans="1:21" ht="41.25" customHeight="1" x14ac:dyDescent="0.3">
      <c r="A30" s="13">
        <v>493</v>
      </c>
      <c r="B30" s="445" t="s">
        <v>29</v>
      </c>
      <c r="C30" s="446"/>
      <c r="D30" s="447"/>
      <c r="E30" s="14" t="s">
        <v>23</v>
      </c>
      <c r="F30" s="15" t="s">
        <v>76</v>
      </c>
      <c r="G30" s="22">
        <v>0.1</v>
      </c>
      <c r="H30" s="22">
        <v>0</v>
      </c>
      <c r="I30" s="22">
        <v>15</v>
      </c>
      <c r="J30" s="22">
        <v>60</v>
      </c>
      <c r="K30" s="445" t="s">
        <v>29</v>
      </c>
      <c r="L30" s="446"/>
      <c r="M30" s="447"/>
      <c r="N30" s="14" t="s">
        <v>23</v>
      </c>
      <c r="O30" s="15" t="s">
        <v>76</v>
      </c>
      <c r="P30" s="22">
        <v>0.1</v>
      </c>
      <c r="Q30" s="22">
        <v>0</v>
      </c>
      <c r="R30" s="22">
        <v>15</v>
      </c>
      <c r="S30" s="61">
        <v>60</v>
      </c>
      <c r="T30" s="267"/>
      <c r="U30" s="66"/>
    </row>
    <row r="31" spans="1:21" ht="37.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  <c r="T31" s="67"/>
      <c r="U31" s="66"/>
    </row>
    <row r="32" spans="1:21" ht="37.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7.5" customHeight="1" x14ac:dyDescent="0.3">
      <c r="A33" s="8"/>
      <c r="B33" s="415"/>
      <c r="C33" s="416"/>
      <c r="D33" s="417"/>
      <c r="E33" s="9"/>
      <c r="F33" s="10"/>
      <c r="G33" s="27"/>
      <c r="H33" s="27"/>
      <c r="I33" s="27"/>
      <c r="J33" s="27"/>
      <c r="K33" s="415"/>
      <c r="L33" s="416"/>
      <c r="M33" s="417"/>
      <c r="N33" s="9"/>
      <c r="O33" s="10"/>
      <c r="P33" s="27"/>
      <c r="Q33" s="27"/>
      <c r="R33" s="27"/>
      <c r="S33" s="142"/>
    </row>
    <row r="34" spans="1:19" ht="5.2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10"/>
      <c r="P34" s="24"/>
      <c r="Q34" s="27"/>
      <c r="R34" s="27"/>
      <c r="S34" s="142"/>
    </row>
    <row r="35" spans="1:19" ht="4.5" customHeight="1" x14ac:dyDescent="0.3">
      <c r="A35" s="8"/>
      <c r="B35" s="415"/>
      <c r="C35" s="416"/>
      <c r="D35" s="417"/>
      <c r="E35" s="9"/>
      <c r="F35" s="10"/>
      <c r="G35" s="24"/>
      <c r="H35" s="27"/>
      <c r="I35" s="27"/>
      <c r="J35" s="27"/>
      <c r="K35" s="415"/>
      <c r="L35" s="416"/>
      <c r="M35" s="417"/>
      <c r="N35" s="9"/>
      <c r="O35" s="10"/>
      <c r="P35" s="24"/>
      <c r="Q35" s="27"/>
      <c r="R35" s="27"/>
      <c r="S35" s="142"/>
    </row>
    <row r="36" spans="1:19" ht="3.75" customHeight="1" thickBot="1" x14ac:dyDescent="0.35">
      <c r="A36" s="268"/>
      <c r="B36" s="469"/>
      <c r="C36" s="470"/>
      <c r="D36" s="471"/>
      <c r="E36" s="269"/>
      <c r="F36" s="270"/>
      <c r="G36" s="271"/>
      <c r="H36" s="271"/>
      <c r="I36" s="271"/>
      <c r="J36" s="271"/>
      <c r="K36" s="469"/>
      <c r="L36" s="470"/>
      <c r="M36" s="471"/>
      <c r="N36" s="269"/>
      <c r="O36" s="270"/>
      <c r="P36" s="271"/>
      <c r="Q36" s="271"/>
      <c r="R36" s="271"/>
      <c r="S36" s="272"/>
    </row>
    <row r="37" spans="1:19" ht="35.1" customHeight="1" thickBot="1" x14ac:dyDescent="0.4">
      <c r="A37" s="452" t="s">
        <v>14</v>
      </c>
      <c r="B37" s="453"/>
      <c r="C37" s="453"/>
      <c r="D37" s="454"/>
      <c r="E37" s="383">
        <f>E28+E29+E33+E34+E35+E36</f>
        <v>280</v>
      </c>
      <c r="F37" s="162">
        <f>F28+F29+F30+F31+F32+F34+F33</f>
        <v>36.270000000000003</v>
      </c>
      <c r="G37" s="175">
        <f>G28+G29+G33+G34+G35+G36</f>
        <v>16.940000000000001</v>
      </c>
      <c r="H37" s="175">
        <f>H28+H29+H33+H34+H35+H36</f>
        <v>19.149999999999999</v>
      </c>
      <c r="I37" s="175">
        <f>I28+I29+I33+I34+I35+I36</f>
        <v>38.35</v>
      </c>
      <c r="J37" s="175">
        <f>J28+J29+J33+J34+J35+J36</f>
        <v>421.38</v>
      </c>
      <c r="K37" s="455" t="s">
        <v>14</v>
      </c>
      <c r="L37" s="453"/>
      <c r="M37" s="454"/>
      <c r="N37" s="383">
        <f>N28+N29+N33+N34+N35+N36</f>
        <v>280</v>
      </c>
      <c r="O37" s="162">
        <f>SUM(O28+O29+O30+O31+O32+O33+O34)</f>
        <v>36.270000000000003</v>
      </c>
      <c r="P37" s="173">
        <f>P28+P29+P33+P34+P35+P36</f>
        <v>16.940000000000001</v>
      </c>
      <c r="Q37" s="173">
        <f>Q28+Q29+Q33+Q34+Q35+Q36</f>
        <v>19.149999999999999</v>
      </c>
      <c r="R37" s="173">
        <f>R28+R29+R33+R34+R35+R36</f>
        <v>38.35</v>
      </c>
      <c r="S37" s="189">
        <f>S28+S29+S33+S34+S35+S36</f>
        <v>421.38</v>
      </c>
    </row>
    <row r="38" spans="1:19" ht="35.1" customHeight="1" thickBot="1" x14ac:dyDescent="0.3">
      <c r="A38" s="497" t="s">
        <v>18</v>
      </c>
      <c r="B38" s="461"/>
      <c r="C38" s="461"/>
      <c r="D38" s="461"/>
      <c r="E38" s="461"/>
      <c r="F38" s="461"/>
      <c r="G38" s="461"/>
      <c r="H38" s="461"/>
      <c r="I38" s="461"/>
      <c r="J38" s="462"/>
      <c r="K38" s="463" t="s">
        <v>18</v>
      </c>
      <c r="L38" s="464"/>
      <c r="M38" s="464"/>
      <c r="N38" s="464"/>
      <c r="O38" s="464"/>
      <c r="P38" s="464"/>
      <c r="Q38" s="464"/>
      <c r="R38" s="464"/>
      <c r="S38" s="464"/>
    </row>
    <row r="39" spans="1:19" ht="35.1" customHeight="1" x14ac:dyDescent="0.3">
      <c r="A39" s="165">
        <v>516</v>
      </c>
      <c r="B39" s="475" t="s">
        <v>137</v>
      </c>
      <c r="C39" s="476"/>
      <c r="D39" s="477"/>
      <c r="E39" s="154" t="s">
        <v>23</v>
      </c>
      <c r="F39" s="155" t="s">
        <v>328</v>
      </c>
      <c r="G39" s="191">
        <v>5.8</v>
      </c>
      <c r="H39" s="191">
        <v>5</v>
      </c>
      <c r="I39" s="191">
        <v>8</v>
      </c>
      <c r="J39" s="191">
        <v>100</v>
      </c>
      <c r="K39" s="475" t="s">
        <v>137</v>
      </c>
      <c r="L39" s="476"/>
      <c r="M39" s="477"/>
      <c r="N39" s="154" t="s">
        <v>23</v>
      </c>
      <c r="O39" s="155" t="s">
        <v>328</v>
      </c>
      <c r="P39" s="191">
        <v>5.8</v>
      </c>
      <c r="Q39" s="191">
        <v>5</v>
      </c>
      <c r="R39" s="191">
        <v>8</v>
      </c>
      <c r="S39" s="192">
        <v>100</v>
      </c>
    </row>
    <row r="40" spans="1:19" ht="40.5" customHeight="1" thickBot="1" x14ac:dyDescent="0.35">
      <c r="A40" s="193">
        <v>573</v>
      </c>
      <c r="B40" s="469" t="s">
        <v>81</v>
      </c>
      <c r="C40" s="470"/>
      <c r="D40" s="471"/>
      <c r="E40" s="194" t="s">
        <v>24</v>
      </c>
      <c r="F40" s="195" t="s">
        <v>166</v>
      </c>
      <c r="G40" s="196">
        <v>9</v>
      </c>
      <c r="H40" s="196">
        <v>6.85</v>
      </c>
      <c r="I40" s="196">
        <v>74</v>
      </c>
      <c r="J40" s="196">
        <v>385.5</v>
      </c>
      <c r="K40" s="469" t="s">
        <v>81</v>
      </c>
      <c r="L40" s="470"/>
      <c r="M40" s="471"/>
      <c r="N40" s="194" t="s">
        <v>24</v>
      </c>
      <c r="O40" s="195" t="s">
        <v>166</v>
      </c>
      <c r="P40" s="196">
        <v>9</v>
      </c>
      <c r="Q40" s="196">
        <v>6.85</v>
      </c>
      <c r="R40" s="196">
        <v>74</v>
      </c>
      <c r="S40" s="197">
        <v>385.5</v>
      </c>
    </row>
    <row r="41" spans="1:19" ht="35.1" customHeight="1" thickBot="1" x14ac:dyDescent="0.4">
      <c r="A41" s="452" t="s">
        <v>14</v>
      </c>
      <c r="B41" s="453"/>
      <c r="C41" s="453"/>
      <c r="D41" s="454"/>
      <c r="E41" s="383">
        <f t="shared" ref="E41:J41" si="6">E39+E40</f>
        <v>290</v>
      </c>
      <c r="F41" s="162">
        <f t="shared" si="6"/>
        <v>34.659999999999997</v>
      </c>
      <c r="G41" s="163">
        <f t="shared" si="6"/>
        <v>14.8</v>
      </c>
      <c r="H41" s="163">
        <f t="shared" si="6"/>
        <v>11.85</v>
      </c>
      <c r="I41" s="163">
        <f t="shared" si="6"/>
        <v>82</v>
      </c>
      <c r="J41" s="163">
        <f t="shared" si="6"/>
        <v>485.5</v>
      </c>
      <c r="K41" s="455" t="s">
        <v>14</v>
      </c>
      <c r="L41" s="453"/>
      <c r="M41" s="454"/>
      <c r="N41" s="383">
        <f t="shared" ref="N41:S41" si="7">N39+N40</f>
        <v>290</v>
      </c>
      <c r="O41" s="162">
        <f>O39+O40</f>
        <v>34.659999999999997</v>
      </c>
      <c r="P41" s="163">
        <f t="shared" si="7"/>
        <v>14.8</v>
      </c>
      <c r="Q41" s="163">
        <f t="shared" si="7"/>
        <v>11.85</v>
      </c>
      <c r="R41" s="163">
        <f t="shared" si="7"/>
        <v>82</v>
      </c>
      <c r="S41" s="164">
        <f t="shared" si="7"/>
        <v>485.5</v>
      </c>
    </row>
    <row r="42" spans="1:19" ht="35.1" customHeight="1" thickBot="1" x14ac:dyDescent="0.4">
      <c r="A42" s="515" t="s">
        <v>14</v>
      </c>
      <c r="B42" s="516"/>
      <c r="C42" s="516"/>
      <c r="D42" s="517"/>
      <c r="E42" s="385">
        <f>E11+E15+E26+E37+E41</f>
        <v>2140</v>
      </c>
      <c r="F42" s="199">
        <f>F11+F15+F26+F37+F41</f>
        <v>300.97000000000003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N11+N15+N26+N37+N41</f>
        <v>2140</v>
      </c>
      <c r="O42" s="199">
        <f>O11+O15+O26+O37+O41</f>
        <v>300.97000000000003</v>
      </c>
      <c r="P42" s="198"/>
      <c r="Q42" s="198"/>
      <c r="R42" s="198"/>
      <c r="S42" s="200"/>
    </row>
    <row r="43" spans="1:19" ht="23.25" x14ac:dyDescent="0.35">
      <c r="A43" s="56"/>
      <c r="B43" s="56"/>
      <c r="C43" s="56"/>
      <c r="D43" s="56"/>
      <c r="E43" s="57"/>
      <c r="F43" s="58"/>
      <c r="G43" s="57"/>
      <c r="H43" s="57"/>
      <c r="I43" s="57"/>
      <c r="J43" s="57"/>
      <c r="K43" s="56"/>
      <c r="L43" s="56"/>
      <c r="M43" s="56"/>
      <c r="N43" s="57"/>
      <c r="O43" s="58"/>
      <c r="P43" s="57"/>
      <c r="Q43" s="57"/>
      <c r="R43" s="57"/>
      <c r="S43" s="57"/>
    </row>
    <row r="44" spans="1:19" ht="18.75" x14ac:dyDescent="0.3">
      <c r="F44" s="37" t="s">
        <v>30</v>
      </c>
      <c r="G44" s="37"/>
      <c r="H44" s="37"/>
      <c r="I44" s="37"/>
      <c r="J44" s="38"/>
      <c r="K44" s="1"/>
    </row>
  </sheetData>
  <mergeCells count="83">
    <mergeCell ref="B40:D40"/>
    <mergeCell ref="K40:M40"/>
    <mergeCell ref="A41:D41"/>
    <mergeCell ref="K41:M41"/>
    <mergeCell ref="A42:D42"/>
    <mergeCell ref="K42:M42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32:D32"/>
    <mergeCell ref="K32:M32"/>
    <mergeCell ref="B33:D33"/>
    <mergeCell ref="K33:M33"/>
    <mergeCell ref="B29:D29"/>
    <mergeCell ref="K29:M29"/>
    <mergeCell ref="B30:D30"/>
    <mergeCell ref="K30:M30"/>
    <mergeCell ref="B31:D31"/>
    <mergeCell ref="K31:M31"/>
    <mergeCell ref="K39:M39"/>
    <mergeCell ref="K37:M37"/>
    <mergeCell ref="A37:D37"/>
    <mergeCell ref="A38:J38"/>
    <mergeCell ref="K38:S38"/>
    <mergeCell ref="B39:D39"/>
    <mergeCell ref="K36:M36"/>
    <mergeCell ref="B36:D36"/>
    <mergeCell ref="K35:M35"/>
    <mergeCell ref="B35:D35"/>
    <mergeCell ref="K34:M34"/>
    <mergeCell ref="B34:D34"/>
  </mergeCells>
  <pageMargins left="0" right="0" top="0.74803149606299213" bottom="0" header="0.31496062992125984" footer="0.31496062992125984"/>
  <pageSetup paperSize="9" scale="3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16" workbookViewId="0">
      <selection activeCell="F16" sqref="F16"/>
    </sheetView>
  </sheetViews>
  <sheetFormatPr defaultRowHeight="15" x14ac:dyDescent="0.25"/>
  <cols>
    <col min="4" max="4" width="18.140625" customWidth="1"/>
    <col min="5" max="5" width="11.140625" customWidth="1"/>
    <col min="6" max="6" width="14.42578125" customWidth="1"/>
    <col min="10" max="10" width="11.140625" customWidth="1"/>
    <col min="13" max="13" width="16.42578125" customWidth="1"/>
    <col min="15" max="15" width="12.28515625" customWidth="1"/>
    <col min="19" max="19" width="11.1406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46"/>
      <c r="M2" s="146"/>
      <c r="N2" s="146"/>
      <c r="O2" s="147"/>
      <c r="P2" s="255" t="s">
        <v>186</v>
      </c>
      <c r="Q2" s="255"/>
      <c r="R2" s="255"/>
      <c r="S2" s="256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305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89.25" customHeight="1" thickBot="1" x14ac:dyDescent="0.3">
      <c r="A6" s="215" t="s">
        <v>4</v>
      </c>
      <c r="B6" s="491" t="s">
        <v>5</v>
      </c>
      <c r="C6" s="492"/>
      <c r="D6" s="493"/>
      <c r="E6" s="401" t="s">
        <v>6</v>
      </c>
      <c r="F6" s="403" t="s">
        <v>7</v>
      </c>
      <c r="G6" s="403" t="s">
        <v>8</v>
      </c>
      <c r="H6" s="403" t="s">
        <v>9</v>
      </c>
      <c r="I6" s="403" t="s">
        <v>10</v>
      </c>
      <c r="J6" s="402" t="s">
        <v>11</v>
      </c>
      <c r="K6" s="491" t="s">
        <v>149</v>
      </c>
      <c r="L6" s="492"/>
      <c r="M6" s="493"/>
      <c r="N6" s="401" t="s">
        <v>6</v>
      </c>
      <c r="O6" s="403" t="s">
        <v>7</v>
      </c>
      <c r="P6" s="403" t="s">
        <v>8</v>
      </c>
      <c r="Q6" s="403" t="s">
        <v>9</v>
      </c>
      <c r="R6" s="403" t="s">
        <v>10</v>
      </c>
      <c r="S6" s="218" t="s">
        <v>11</v>
      </c>
    </row>
    <row r="7" spans="1:19" ht="35.1" customHeight="1" thickBot="1" x14ac:dyDescent="0.3">
      <c r="A7" s="526" t="s">
        <v>13</v>
      </c>
      <c r="B7" s="527"/>
      <c r="C7" s="527"/>
      <c r="D7" s="527"/>
      <c r="E7" s="527"/>
      <c r="F7" s="527"/>
      <c r="G7" s="527"/>
      <c r="H7" s="527"/>
      <c r="I7" s="527"/>
      <c r="J7" s="528"/>
      <c r="K7" s="529" t="s">
        <v>13</v>
      </c>
      <c r="L7" s="492"/>
      <c r="M7" s="492"/>
      <c r="N7" s="492"/>
      <c r="O7" s="492"/>
      <c r="P7" s="492"/>
      <c r="Q7" s="492"/>
      <c r="R7" s="492"/>
      <c r="S7" s="493"/>
    </row>
    <row r="8" spans="1:19" ht="35.1" customHeight="1" x14ac:dyDescent="0.3">
      <c r="A8" s="165">
        <v>253</v>
      </c>
      <c r="B8" s="475" t="s">
        <v>31</v>
      </c>
      <c r="C8" s="476"/>
      <c r="D8" s="477"/>
      <c r="E8" s="154" t="s">
        <v>43</v>
      </c>
      <c r="F8" s="155" t="s">
        <v>45</v>
      </c>
      <c r="G8" s="166">
        <v>7</v>
      </c>
      <c r="H8" s="166">
        <v>13.18</v>
      </c>
      <c r="I8" s="166">
        <v>29.23</v>
      </c>
      <c r="J8" s="166">
        <v>311.54000000000002</v>
      </c>
      <c r="K8" s="475" t="s">
        <v>31</v>
      </c>
      <c r="L8" s="476"/>
      <c r="M8" s="477"/>
      <c r="N8" s="154" t="s">
        <v>43</v>
      </c>
      <c r="O8" s="155" t="s">
        <v>45</v>
      </c>
      <c r="P8" s="166">
        <v>7</v>
      </c>
      <c r="Q8" s="166">
        <v>13.18</v>
      </c>
      <c r="R8" s="166">
        <v>29.23</v>
      </c>
      <c r="S8" s="167">
        <v>311.54000000000002</v>
      </c>
    </row>
    <row r="9" spans="1:19" ht="35.1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5.1" customHeight="1" x14ac:dyDescent="0.3">
      <c r="A10" s="8">
        <v>109</v>
      </c>
      <c r="B10" s="415" t="s">
        <v>53</v>
      </c>
      <c r="C10" s="416"/>
      <c r="D10" s="417"/>
      <c r="E10" s="9" t="s">
        <v>41</v>
      </c>
      <c r="F10" s="10" t="s">
        <v>142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53</v>
      </c>
      <c r="L10" s="416"/>
      <c r="M10" s="417"/>
      <c r="N10" s="9" t="s">
        <v>41</v>
      </c>
      <c r="O10" s="10" t="s">
        <v>142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35.1" customHeight="1" x14ac:dyDescent="0.3">
      <c r="A11" s="8"/>
      <c r="B11" s="415"/>
      <c r="C11" s="416"/>
      <c r="D11" s="417"/>
      <c r="E11" s="9"/>
      <c r="F11" s="10"/>
      <c r="G11" s="27"/>
      <c r="H11" s="27"/>
      <c r="I11" s="27"/>
      <c r="J11" s="27"/>
      <c r="K11" s="415"/>
      <c r="L11" s="416"/>
      <c r="M11" s="417"/>
      <c r="N11" s="9"/>
      <c r="O11" s="10"/>
      <c r="P11" s="27"/>
      <c r="Q11" s="27"/>
      <c r="R11" s="27"/>
      <c r="S11" s="142"/>
    </row>
    <row r="12" spans="1:19" ht="35.1" customHeight="1" thickBot="1" x14ac:dyDescent="0.35">
      <c r="A12" s="193"/>
      <c r="B12" s="530"/>
      <c r="C12" s="531"/>
      <c r="D12" s="532"/>
      <c r="E12" s="194"/>
      <c r="F12" s="195"/>
      <c r="G12" s="234"/>
      <c r="H12" s="234"/>
      <c r="I12" s="234"/>
      <c r="J12" s="234"/>
      <c r="K12" s="530"/>
      <c r="L12" s="531"/>
      <c r="M12" s="532"/>
      <c r="N12" s="194"/>
      <c r="O12" s="235"/>
      <c r="P12" s="234"/>
      <c r="Q12" s="234"/>
      <c r="R12" s="234"/>
      <c r="S12" s="236"/>
    </row>
    <row r="13" spans="1:19" ht="35.1" customHeight="1" thickBot="1" x14ac:dyDescent="0.4">
      <c r="A13" s="452" t="s">
        <v>14</v>
      </c>
      <c r="B13" s="453"/>
      <c r="C13" s="453"/>
      <c r="D13" s="454"/>
      <c r="E13" s="404">
        <f t="shared" ref="E13:J13" si="0">E8+E11+E12</f>
        <v>180</v>
      </c>
      <c r="F13" s="188">
        <f>F8+F9+F10+F11+F12</f>
        <v>30.08</v>
      </c>
      <c r="G13" s="163">
        <f t="shared" si="0"/>
        <v>7</v>
      </c>
      <c r="H13" s="173">
        <f t="shared" si="0"/>
        <v>13.18</v>
      </c>
      <c r="I13" s="173">
        <f t="shared" si="0"/>
        <v>29.23</v>
      </c>
      <c r="J13" s="173">
        <f t="shared" si="0"/>
        <v>311.54000000000002</v>
      </c>
      <c r="K13" s="455" t="s">
        <v>14</v>
      </c>
      <c r="L13" s="453"/>
      <c r="M13" s="454"/>
      <c r="N13" s="404">
        <f t="shared" ref="N13:S13" si="1">N8+N11+N12</f>
        <v>180</v>
      </c>
      <c r="O13" s="188">
        <f>O8+O9+O10+O11+O12</f>
        <v>30.08</v>
      </c>
      <c r="P13" s="237">
        <f t="shared" si="1"/>
        <v>7</v>
      </c>
      <c r="Q13" s="175">
        <f t="shared" si="1"/>
        <v>13.18</v>
      </c>
      <c r="R13" s="175">
        <f t="shared" si="1"/>
        <v>29.23</v>
      </c>
      <c r="S13" s="176">
        <f t="shared" si="1"/>
        <v>311.54000000000002</v>
      </c>
    </row>
    <row r="14" spans="1:19" ht="35.1" customHeight="1" x14ac:dyDescent="0.25">
      <c r="A14" s="520" t="s">
        <v>15</v>
      </c>
      <c r="B14" s="521"/>
      <c r="C14" s="521"/>
      <c r="D14" s="521"/>
      <c r="E14" s="521"/>
      <c r="F14" s="521"/>
      <c r="G14" s="521"/>
      <c r="H14" s="521"/>
      <c r="I14" s="521"/>
      <c r="J14" s="522"/>
      <c r="K14" s="523" t="s">
        <v>15</v>
      </c>
      <c r="L14" s="524"/>
      <c r="M14" s="524"/>
      <c r="N14" s="524"/>
      <c r="O14" s="524"/>
      <c r="P14" s="524"/>
      <c r="Q14" s="524"/>
      <c r="R14" s="524"/>
      <c r="S14" s="525"/>
    </row>
    <row r="15" spans="1:19" ht="35.1" customHeight="1" x14ac:dyDescent="0.3">
      <c r="A15" s="8" t="s">
        <v>139</v>
      </c>
      <c r="B15" s="415" t="s">
        <v>249</v>
      </c>
      <c r="C15" s="416"/>
      <c r="D15" s="417"/>
      <c r="E15" s="9" t="s">
        <v>35</v>
      </c>
      <c r="F15" s="10" t="s">
        <v>250</v>
      </c>
      <c r="G15" s="27">
        <v>4.1900000000000004</v>
      </c>
      <c r="H15" s="27">
        <v>4.03</v>
      </c>
      <c r="I15" s="27">
        <v>14.05</v>
      </c>
      <c r="J15" s="27">
        <v>45.5</v>
      </c>
      <c r="K15" s="415" t="s">
        <v>249</v>
      </c>
      <c r="L15" s="416"/>
      <c r="M15" s="417"/>
      <c r="N15" s="9" t="s">
        <v>35</v>
      </c>
      <c r="O15" s="10" t="s">
        <v>250</v>
      </c>
      <c r="P15" s="27">
        <v>4.1900000000000004</v>
      </c>
      <c r="Q15" s="27">
        <v>4.03</v>
      </c>
      <c r="R15" s="27">
        <v>14.05</v>
      </c>
      <c r="S15" s="27">
        <v>45.5</v>
      </c>
    </row>
    <row r="16" spans="1:19" ht="35.1" customHeight="1" thickBot="1" x14ac:dyDescent="0.35">
      <c r="A16" s="193">
        <v>493</v>
      </c>
      <c r="B16" s="500" t="s">
        <v>29</v>
      </c>
      <c r="C16" s="501"/>
      <c r="D16" s="502"/>
      <c r="E16" s="157" t="s">
        <v>23</v>
      </c>
      <c r="F16" s="158" t="s">
        <v>76</v>
      </c>
      <c r="G16" s="159">
        <v>0.1</v>
      </c>
      <c r="H16" s="159">
        <v>0</v>
      </c>
      <c r="I16" s="159">
        <v>15</v>
      </c>
      <c r="J16" s="159">
        <v>60</v>
      </c>
      <c r="K16" s="500" t="s">
        <v>29</v>
      </c>
      <c r="L16" s="501"/>
      <c r="M16" s="502"/>
      <c r="N16" s="157" t="s">
        <v>23</v>
      </c>
      <c r="O16" s="158" t="s">
        <v>76</v>
      </c>
      <c r="P16" s="159">
        <v>0.1</v>
      </c>
      <c r="Q16" s="159">
        <v>0</v>
      </c>
      <c r="R16" s="159">
        <v>15</v>
      </c>
      <c r="S16" s="160">
        <v>60</v>
      </c>
    </row>
    <row r="17" spans="1:21" ht="35.1" customHeight="1" thickBot="1" x14ac:dyDescent="0.4">
      <c r="A17" s="452" t="s">
        <v>14</v>
      </c>
      <c r="B17" s="453"/>
      <c r="C17" s="453"/>
      <c r="D17" s="454"/>
      <c r="E17" s="404">
        <f t="shared" ref="E17:J17" si="2">E15+E16</f>
        <v>240</v>
      </c>
      <c r="F17" s="162">
        <f t="shared" si="2"/>
        <v>34</v>
      </c>
      <c r="G17" s="163">
        <f t="shared" si="2"/>
        <v>4.29</v>
      </c>
      <c r="H17" s="163">
        <f t="shared" si="2"/>
        <v>4.03</v>
      </c>
      <c r="I17" s="163">
        <f t="shared" si="2"/>
        <v>29.05</v>
      </c>
      <c r="J17" s="163">
        <f t="shared" si="2"/>
        <v>105.5</v>
      </c>
      <c r="K17" s="455" t="s">
        <v>14</v>
      </c>
      <c r="L17" s="453"/>
      <c r="M17" s="454"/>
      <c r="N17" s="404">
        <f t="shared" ref="N17:S17" si="3">N15+N16</f>
        <v>240</v>
      </c>
      <c r="O17" s="162">
        <f t="shared" si="3"/>
        <v>34</v>
      </c>
      <c r="P17" s="163">
        <f t="shared" si="3"/>
        <v>4.29</v>
      </c>
      <c r="Q17" s="163">
        <f t="shared" si="3"/>
        <v>4.03</v>
      </c>
      <c r="R17" s="163">
        <f t="shared" si="3"/>
        <v>29.05</v>
      </c>
      <c r="S17" s="164">
        <f t="shared" si="3"/>
        <v>105.5</v>
      </c>
    </row>
    <row r="18" spans="1:21" ht="35.1" customHeight="1" x14ac:dyDescent="0.25">
      <c r="A18" s="520" t="s">
        <v>16</v>
      </c>
      <c r="B18" s="521"/>
      <c r="C18" s="521"/>
      <c r="D18" s="521"/>
      <c r="E18" s="521"/>
      <c r="F18" s="521"/>
      <c r="G18" s="521"/>
      <c r="H18" s="521"/>
      <c r="I18" s="521"/>
      <c r="J18" s="522"/>
      <c r="K18" s="523" t="s">
        <v>16</v>
      </c>
      <c r="L18" s="524"/>
      <c r="M18" s="524"/>
      <c r="N18" s="524"/>
      <c r="O18" s="524"/>
      <c r="P18" s="524"/>
      <c r="Q18" s="524"/>
      <c r="R18" s="524"/>
      <c r="S18" s="525"/>
    </row>
    <row r="19" spans="1:21" ht="36.75" customHeight="1" x14ac:dyDescent="0.3">
      <c r="A19" s="13">
        <v>73</v>
      </c>
      <c r="B19" s="445" t="s">
        <v>176</v>
      </c>
      <c r="C19" s="446"/>
      <c r="D19" s="447"/>
      <c r="E19" s="14" t="s">
        <v>26</v>
      </c>
      <c r="F19" s="15" t="s">
        <v>247</v>
      </c>
      <c r="G19" s="22">
        <v>1.5</v>
      </c>
      <c r="H19" s="22">
        <v>10.1</v>
      </c>
      <c r="I19" s="22">
        <v>8.5</v>
      </c>
      <c r="J19" s="22">
        <v>131</v>
      </c>
      <c r="K19" s="445" t="s">
        <v>176</v>
      </c>
      <c r="L19" s="446"/>
      <c r="M19" s="447"/>
      <c r="N19" s="14" t="s">
        <v>26</v>
      </c>
      <c r="O19" s="15" t="s">
        <v>247</v>
      </c>
      <c r="P19" s="22">
        <v>1.5</v>
      </c>
      <c r="Q19" s="22">
        <v>10.1</v>
      </c>
      <c r="R19" s="22">
        <v>8.5</v>
      </c>
      <c r="S19" s="22">
        <v>131</v>
      </c>
    </row>
    <row r="20" spans="1:21" ht="41.25" customHeight="1" x14ac:dyDescent="0.3">
      <c r="A20" s="13">
        <v>142</v>
      </c>
      <c r="B20" s="445" t="s">
        <v>62</v>
      </c>
      <c r="C20" s="446"/>
      <c r="D20" s="447"/>
      <c r="E20" s="14" t="s">
        <v>38</v>
      </c>
      <c r="F20" s="15" t="s">
        <v>138</v>
      </c>
      <c r="G20" s="49">
        <v>3.61</v>
      </c>
      <c r="H20" s="49">
        <v>6.61</v>
      </c>
      <c r="I20" s="49">
        <v>38.79</v>
      </c>
      <c r="J20" s="49">
        <v>232.11</v>
      </c>
      <c r="K20" s="445" t="s">
        <v>62</v>
      </c>
      <c r="L20" s="446"/>
      <c r="M20" s="447"/>
      <c r="N20" s="14" t="s">
        <v>38</v>
      </c>
      <c r="O20" s="15" t="s">
        <v>138</v>
      </c>
      <c r="P20" s="49">
        <v>3.61</v>
      </c>
      <c r="Q20" s="49">
        <v>6.61</v>
      </c>
      <c r="R20" s="49">
        <v>38.79</v>
      </c>
      <c r="S20" s="49">
        <v>232.11</v>
      </c>
    </row>
    <row r="21" spans="1:21" ht="38.25" customHeight="1" x14ac:dyDescent="0.3">
      <c r="A21" s="8">
        <v>248</v>
      </c>
      <c r="B21" s="415" t="s">
        <v>177</v>
      </c>
      <c r="C21" s="416"/>
      <c r="D21" s="417"/>
      <c r="E21" s="9" t="s">
        <v>43</v>
      </c>
      <c r="F21" s="10" t="s">
        <v>178</v>
      </c>
      <c r="G21" s="19">
        <v>6.78</v>
      </c>
      <c r="H21" s="19">
        <v>0.82</v>
      </c>
      <c r="I21" s="19">
        <v>34.85</v>
      </c>
      <c r="J21" s="19">
        <v>173.88</v>
      </c>
      <c r="K21" s="415" t="s">
        <v>177</v>
      </c>
      <c r="L21" s="416"/>
      <c r="M21" s="417"/>
      <c r="N21" s="9" t="s">
        <v>43</v>
      </c>
      <c r="O21" s="10" t="s">
        <v>178</v>
      </c>
      <c r="P21" s="19">
        <v>6.78</v>
      </c>
      <c r="Q21" s="19">
        <v>0.82</v>
      </c>
      <c r="R21" s="19">
        <v>34.85</v>
      </c>
      <c r="S21" s="141">
        <v>173.88</v>
      </c>
    </row>
    <row r="22" spans="1:21" ht="35.1" customHeight="1" x14ac:dyDescent="0.3">
      <c r="A22" s="8">
        <v>412</v>
      </c>
      <c r="B22" s="415" t="s">
        <v>28</v>
      </c>
      <c r="C22" s="416"/>
      <c r="D22" s="417"/>
      <c r="E22" s="20" t="s">
        <v>26</v>
      </c>
      <c r="F22" s="21" t="s">
        <v>248</v>
      </c>
      <c r="G22" s="46">
        <v>12.27</v>
      </c>
      <c r="H22" s="46">
        <v>10.71</v>
      </c>
      <c r="I22" s="46">
        <v>9.2899999999999991</v>
      </c>
      <c r="J22" s="177">
        <v>188.57</v>
      </c>
      <c r="K22" s="519" t="s">
        <v>28</v>
      </c>
      <c r="L22" s="416"/>
      <c r="M22" s="417"/>
      <c r="N22" s="20" t="s">
        <v>26</v>
      </c>
      <c r="O22" s="21" t="s">
        <v>248</v>
      </c>
      <c r="P22" s="46">
        <v>12.27</v>
      </c>
      <c r="Q22" s="46">
        <v>10.71</v>
      </c>
      <c r="R22" s="46">
        <v>9.2899999999999991</v>
      </c>
      <c r="S22" s="177">
        <v>188.57</v>
      </c>
    </row>
    <row r="23" spans="1:21" ht="35.1" customHeight="1" x14ac:dyDescent="0.3">
      <c r="A23" s="13">
        <v>519</v>
      </c>
      <c r="B23" s="445" t="s">
        <v>39</v>
      </c>
      <c r="C23" s="446"/>
      <c r="D23" s="447"/>
      <c r="E23" s="14" t="s">
        <v>23</v>
      </c>
      <c r="F23" s="15" t="s">
        <v>44</v>
      </c>
      <c r="G23" s="22">
        <v>0.1</v>
      </c>
      <c r="H23" s="22">
        <v>0</v>
      </c>
      <c r="I23" s="22">
        <v>15</v>
      </c>
      <c r="J23" s="22">
        <v>60</v>
      </c>
      <c r="K23" s="445" t="s">
        <v>39</v>
      </c>
      <c r="L23" s="446"/>
      <c r="M23" s="447"/>
      <c r="N23" s="14" t="s">
        <v>23</v>
      </c>
      <c r="O23" s="15" t="s">
        <v>44</v>
      </c>
      <c r="P23" s="22">
        <v>0.1</v>
      </c>
      <c r="Q23" s="22">
        <v>0</v>
      </c>
      <c r="R23" s="22">
        <v>15</v>
      </c>
      <c r="S23" s="61">
        <v>60</v>
      </c>
    </row>
    <row r="24" spans="1:21" ht="35.1" customHeight="1" x14ac:dyDescent="0.3">
      <c r="A24" s="8">
        <v>108</v>
      </c>
      <c r="B24" s="415" t="s">
        <v>21</v>
      </c>
      <c r="C24" s="416"/>
      <c r="D24" s="417"/>
      <c r="E24" s="9" t="s">
        <v>48</v>
      </c>
      <c r="F24" s="10" t="s">
        <v>195</v>
      </c>
      <c r="G24" s="27">
        <v>3.8</v>
      </c>
      <c r="H24" s="27">
        <v>0.4</v>
      </c>
      <c r="I24" s="27">
        <v>24.6</v>
      </c>
      <c r="J24" s="142">
        <v>117.5</v>
      </c>
      <c r="K24" s="519" t="s">
        <v>21</v>
      </c>
      <c r="L24" s="416"/>
      <c r="M24" s="417"/>
      <c r="N24" s="9" t="s">
        <v>48</v>
      </c>
      <c r="O24" s="10" t="s">
        <v>195</v>
      </c>
      <c r="P24" s="27">
        <v>3.8</v>
      </c>
      <c r="Q24" s="27">
        <v>0.4</v>
      </c>
      <c r="R24" s="27">
        <v>24.6</v>
      </c>
      <c r="S24" s="142">
        <v>117.5</v>
      </c>
    </row>
    <row r="25" spans="1:21" ht="35.1" customHeight="1" x14ac:dyDescent="0.3">
      <c r="A25" s="8">
        <v>109</v>
      </c>
      <c r="B25" s="415" t="s">
        <v>53</v>
      </c>
      <c r="C25" s="416"/>
      <c r="D25" s="417"/>
      <c r="E25" s="9" t="s">
        <v>41</v>
      </c>
      <c r="F25" s="10" t="s">
        <v>199</v>
      </c>
      <c r="G25" s="24">
        <v>1.98</v>
      </c>
      <c r="H25" s="27">
        <v>0.36</v>
      </c>
      <c r="I25" s="27">
        <v>10.02</v>
      </c>
      <c r="J25" s="142">
        <v>52.2</v>
      </c>
      <c r="K25" s="519" t="s">
        <v>53</v>
      </c>
      <c r="L25" s="416"/>
      <c r="M25" s="417"/>
      <c r="N25" s="9" t="s">
        <v>41</v>
      </c>
      <c r="O25" s="10" t="s">
        <v>199</v>
      </c>
      <c r="P25" s="24">
        <v>1.98</v>
      </c>
      <c r="Q25" s="27">
        <v>0.36</v>
      </c>
      <c r="R25" s="27">
        <v>10.02</v>
      </c>
      <c r="S25" s="142">
        <v>52.2</v>
      </c>
    </row>
    <row r="26" spans="1:21" ht="35.1" customHeight="1" x14ac:dyDescent="0.3">
      <c r="A26" s="45">
        <v>112</v>
      </c>
      <c r="B26" s="415" t="s">
        <v>251</v>
      </c>
      <c r="C26" s="416"/>
      <c r="D26" s="417"/>
      <c r="E26" s="20" t="s">
        <v>37</v>
      </c>
      <c r="F26" s="21" t="s">
        <v>252</v>
      </c>
      <c r="G26" s="46">
        <v>0.35</v>
      </c>
      <c r="H26" s="46">
        <v>0.35</v>
      </c>
      <c r="I26" s="46">
        <v>8.6</v>
      </c>
      <c r="J26" s="46">
        <v>41.23</v>
      </c>
      <c r="K26" s="415" t="s">
        <v>251</v>
      </c>
      <c r="L26" s="416"/>
      <c r="M26" s="417"/>
      <c r="N26" s="20" t="s">
        <v>37</v>
      </c>
      <c r="O26" s="21" t="s">
        <v>252</v>
      </c>
      <c r="P26" s="46">
        <v>0.35</v>
      </c>
      <c r="Q26" s="46">
        <v>0.35</v>
      </c>
      <c r="R26" s="46">
        <v>8.6</v>
      </c>
      <c r="S26" s="46">
        <v>41.23</v>
      </c>
    </row>
    <row r="27" spans="1:21" ht="35.1" customHeight="1" thickBot="1" x14ac:dyDescent="0.3">
      <c r="A27" s="178"/>
      <c r="B27" s="533"/>
      <c r="C27" s="534"/>
      <c r="D27" s="535"/>
      <c r="E27" s="179"/>
      <c r="F27" s="180"/>
      <c r="G27" s="181"/>
      <c r="H27" s="181"/>
      <c r="I27" s="181"/>
      <c r="J27" s="181"/>
      <c r="K27" s="533"/>
      <c r="L27" s="534"/>
      <c r="M27" s="535"/>
      <c r="N27" s="179"/>
      <c r="O27" s="179"/>
      <c r="P27" s="182"/>
      <c r="Q27" s="182"/>
      <c r="R27" s="182"/>
      <c r="S27" s="183"/>
    </row>
    <row r="28" spans="1:21" ht="35.1" customHeight="1" thickBot="1" x14ac:dyDescent="0.4">
      <c r="A28" s="452" t="s">
        <v>14</v>
      </c>
      <c r="B28" s="453"/>
      <c r="C28" s="453"/>
      <c r="D28" s="454"/>
      <c r="E28" s="404">
        <f>E19+E20+E21+E22+E23+E24+E25+E26+E27</f>
        <v>1060</v>
      </c>
      <c r="F28" s="162">
        <f>F19+F20+F21+F22+F23+F24+F25+F26+F27</f>
        <v>155.51</v>
      </c>
      <c r="G28" s="173">
        <f>G19+G20+G21+G22+G23+G24+G25+G26+G27</f>
        <v>30.390000000000004</v>
      </c>
      <c r="H28" s="173">
        <f>H19+H20+H21+H22+H23+H24+H25+H26+H27</f>
        <v>29.35</v>
      </c>
      <c r="I28" s="173">
        <f>I19+I20+I21+I22+I23+I24+I25+I26+I27</f>
        <v>149.65</v>
      </c>
      <c r="J28" s="163">
        <v>741</v>
      </c>
      <c r="K28" s="455" t="s">
        <v>14</v>
      </c>
      <c r="L28" s="453"/>
      <c r="M28" s="454"/>
      <c r="N28" s="404">
        <f t="shared" ref="N28:S28" si="4">N19+N20+N21+N22+N23+N24+N25+N26+N27</f>
        <v>1060</v>
      </c>
      <c r="O28" s="162">
        <f t="shared" si="4"/>
        <v>155.51</v>
      </c>
      <c r="P28" s="175">
        <f t="shared" si="4"/>
        <v>30.390000000000004</v>
      </c>
      <c r="Q28" s="175">
        <f t="shared" si="4"/>
        <v>29.35</v>
      </c>
      <c r="R28" s="175">
        <f t="shared" si="4"/>
        <v>149.65</v>
      </c>
      <c r="S28" s="176">
        <f t="shared" si="4"/>
        <v>996.49</v>
      </c>
      <c r="T28" s="55">
        <f>F17+F28</f>
        <v>189.51</v>
      </c>
      <c r="U28" s="55">
        <f>O17+O28</f>
        <v>189.51</v>
      </c>
    </row>
    <row r="29" spans="1:21" ht="35.1" customHeight="1" thickBot="1" x14ac:dyDescent="0.3">
      <c r="A29" s="526" t="s">
        <v>17</v>
      </c>
      <c r="B29" s="527"/>
      <c r="C29" s="527"/>
      <c r="D29" s="527"/>
      <c r="E29" s="527"/>
      <c r="F29" s="527"/>
      <c r="G29" s="527"/>
      <c r="H29" s="527"/>
      <c r="I29" s="527"/>
      <c r="J29" s="528"/>
      <c r="K29" s="536" t="s">
        <v>17</v>
      </c>
      <c r="L29" s="537"/>
      <c r="M29" s="537"/>
      <c r="N29" s="537"/>
      <c r="O29" s="537"/>
      <c r="P29" s="537"/>
      <c r="Q29" s="537"/>
      <c r="R29" s="537"/>
      <c r="S29" s="538"/>
    </row>
    <row r="30" spans="1:21" ht="35.1" customHeight="1" x14ac:dyDescent="0.3">
      <c r="A30" s="165">
        <v>415</v>
      </c>
      <c r="B30" s="475" t="s">
        <v>159</v>
      </c>
      <c r="C30" s="476"/>
      <c r="D30" s="477"/>
      <c r="E30" s="154" t="s">
        <v>43</v>
      </c>
      <c r="F30" s="155" t="s">
        <v>147</v>
      </c>
      <c r="G30" s="166">
        <v>8.24</v>
      </c>
      <c r="H30" s="166">
        <v>11.59</v>
      </c>
      <c r="I30" s="166">
        <v>29.34</v>
      </c>
      <c r="J30" s="166">
        <v>254.7</v>
      </c>
      <c r="K30" s="475" t="s">
        <v>159</v>
      </c>
      <c r="L30" s="476"/>
      <c r="M30" s="477"/>
      <c r="N30" s="154" t="s">
        <v>43</v>
      </c>
      <c r="O30" s="155" t="s">
        <v>147</v>
      </c>
      <c r="P30" s="166">
        <v>8.24</v>
      </c>
      <c r="Q30" s="166">
        <v>11.59</v>
      </c>
      <c r="R30" s="166">
        <v>29.34</v>
      </c>
      <c r="S30" s="167">
        <v>254.7</v>
      </c>
    </row>
    <row r="31" spans="1:21" ht="35.1" customHeight="1" x14ac:dyDescent="0.3">
      <c r="A31" s="13">
        <v>392</v>
      </c>
      <c r="B31" s="445" t="s">
        <v>40</v>
      </c>
      <c r="C31" s="446"/>
      <c r="D31" s="447"/>
      <c r="E31" s="20" t="s">
        <v>26</v>
      </c>
      <c r="F31" s="21" t="s">
        <v>175</v>
      </c>
      <c r="G31" s="46">
        <v>14.27</v>
      </c>
      <c r="H31" s="46">
        <v>12.4</v>
      </c>
      <c r="I31" s="46">
        <v>9.2899999999999991</v>
      </c>
      <c r="J31" s="46">
        <v>198.67</v>
      </c>
      <c r="K31" s="445" t="s">
        <v>40</v>
      </c>
      <c r="L31" s="446"/>
      <c r="M31" s="447"/>
      <c r="N31" s="20" t="s">
        <v>26</v>
      </c>
      <c r="O31" s="21" t="s">
        <v>175</v>
      </c>
      <c r="P31" s="46">
        <v>14.27</v>
      </c>
      <c r="Q31" s="46">
        <v>12.4</v>
      </c>
      <c r="R31" s="46">
        <v>9.2899999999999991</v>
      </c>
      <c r="S31" s="177">
        <v>198.67</v>
      </c>
    </row>
    <row r="32" spans="1:21" ht="35.1" customHeight="1" x14ac:dyDescent="0.3">
      <c r="A32" s="13">
        <v>508</v>
      </c>
      <c r="B32" s="445" t="s">
        <v>160</v>
      </c>
      <c r="C32" s="446"/>
      <c r="D32" s="447"/>
      <c r="E32" s="14" t="s">
        <v>23</v>
      </c>
      <c r="F32" s="15" t="s">
        <v>76</v>
      </c>
      <c r="G32" s="22">
        <v>0.1</v>
      </c>
      <c r="H32" s="22">
        <v>0</v>
      </c>
      <c r="I32" s="22">
        <v>15</v>
      </c>
      <c r="J32" s="22">
        <v>60</v>
      </c>
      <c r="K32" s="445" t="s">
        <v>160</v>
      </c>
      <c r="L32" s="446"/>
      <c r="M32" s="447"/>
      <c r="N32" s="14" t="s">
        <v>23</v>
      </c>
      <c r="O32" s="15" t="s">
        <v>76</v>
      </c>
      <c r="P32" s="22">
        <v>0.1</v>
      </c>
      <c r="Q32" s="22">
        <v>0</v>
      </c>
      <c r="R32" s="22">
        <v>15</v>
      </c>
      <c r="S32" s="61">
        <v>60</v>
      </c>
    </row>
    <row r="33" spans="1:19" ht="35.1" customHeight="1" x14ac:dyDescent="0.3">
      <c r="A33" s="8">
        <v>108</v>
      </c>
      <c r="B33" s="415" t="s">
        <v>21</v>
      </c>
      <c r="C33" s="416"/>
      <c r="D33" s="417"/>
      <c r="E33" s="9" t="s">
        <v>48</v>
      </c>
      <c r="F33" s="10" t="s">
        <v>42</v>
      </c>
      <c r="G33" s="27">
        <v>3.8</v>
      </c>
      <c r="H33" s="27">
        <v>0.4</v>
      </c>
      <c r="I33" s="27">
        <v>24.6</v>
      </c>
      <c r="J33" s="27">
        <v>117.5</v>
      </c>
      <c r="K33" s="415" t="s">
        <v>21</v>
      </c>
      <c r="L33" s="416"/>
      <c r="M33" s="417"/>
      <c r="N33" s="9" t="s">
        <v>48</v>
      </c>
      <c r="O33" s="10" t="s">
        <v>42</v>
      </c>
      <c r="P33" s="27">
        <v>3.8</v>
      </c>
      <c r="Q33" s="27">
        <v>0.4</v>
      </c>
      <c r="R33" s="27">
        <v>24.6</v>
      </c>
      <c r="S33" s="142">
        <v>117.5</v>
      </c>
    </row>
    <row r="34" spans="1:19" ht="35.1" customHeight="1" x14ac:dyDescent="0.3">
      <c r="A34" s="8">
        <v>109</v>
      </c>
      <c r="B34" s="415" t="s">
        <v>53</v>
      </c>
      <c r="C34" s="416"/>
      <c r="D34" s="417"/>
      <c r="E34" s="9" t="s">
        <v>41</v>
      </c>
      <c r="F34" s="10" t="s">
        <v>42</v>
      </c>
      <c r="G34" s="24">
        <v>1.98</v>
      </c>
      <c r="H34" s="27">
        <v>0.36</v>
      </c>
      <c r="I34" s="27">
        <v>10.02</v>
      </c>
      <c r="J34" s="27">
        <v>52.2</v>
      </c>
      <c r="K34" s="415" t="s">
        <v>53</v>
      </c>
      <c r="L34" s="416"/>
      <c r="M34" s="417"/>
      <c r="N34" s="9" t="s">
        <v>41</v>
      </c>
      <c r="O34" s="10" t="s">
        <v>42</v>
      </c>
      <c r="P34" s="24">
        <v>1.98</v>
      </c>
      <c r="Q34" s="27">
        <v>0.36</v>
      </c>
      <c r="R34" s="27">
        <v>10.02</v>
      </c>
      <c r="S34" s="142">
        <v>52.2</v>
      </c>
    </row>
    <row r="35" spans="1:19" ht="35.1" customHeight="1" x14ac:dyDescent="0.3">
      <c r="A35" s="184"/>
      <c r="B35" s="415"/>
      <c r="C35" s="416"/>
      <c r="D35" s="417"/>
      <c r="E35" s="20"/>
      <c r="F35" s="21"/>
      <c r="G35" s="30"/>
      <c r="H35" s="30"/>
      <c r="I35" s="30"/>
      <c r="J35" s="30"/>
      <c r="K35" s="415"/>
      <c r="L35" s="416"/>
      <c r="M35" s="417"/>
      <c r="N35" s="20"/>
      <c r="O35" s="21"/>
      <c r="P35" s="30"/>
      <c r="Q35" s="30"/>
      <c r="R35" s="30"/>
      <c r="S35" s="185"/>
    </row>
    <row r="36" spans="1:19" ht="35.1" customHeight="1" thickBot="1" x14ac:dyDescent="0.4">
      <c r="A36" s="539" t="s">
        <v>14</v>
      </c>
      <c r="B36" s="540"/>
      <c r="C36" s="540"/>
      <c r="D36" s="541"/>
      <c r="E36" s="230">
        <f t="shared" ref="E36:J36" si="5">E30+E31+E32+E33+E34+E35</f>
        <v>560</v>
      </c>
      <c r="F36" s="238">
        <f t="shared" si="5"/>
        <v>36.340000000000003</v>
      </c>
      <c r="G36" s="233">
        <f t="shared" si="5"/>
        <v>28.39</v>
      </c>
      <c r="H36" s="233">
        <f t="shared" si="5"/>
        <v>24.75</v>
      </c>
      <c r="I36" s="233">
        <f t="shared" si="5"/>
        <v>88.249999999999986</v>
      </c>
      <c r="J36" s="233">
        <f t="shared" si="5"/>
        <v>683.07</v>
      </c>
      <c r="K36" s="542" t="s">
        <v>14</v>
      </c>
      <c r="L36" s="540"/>
      <c r="M36" s="541"/>
      <c r="N36" s="230">
        <f t="shared" ref="N36:S36" si="6">N30+N31+N32+N33+N34+N35</f>
        <v>560</v>
      </c>
      <c r="O36" s="231">
        <f t="shared" si="6"/>
        <v>36.340000000000003</v>
      </c>
      <c r="P36" s="232">
        <f t="shared" si="6"/>
        <v>28.39</v>
      </c>
      <c r="Q36" s="232">
        <f t="shared" si="6"/>
        <v>24.75</v>
      </c>
      <c r="R36" s="232">
        <f t="shared" si="6"/>
        <v>88.249999999999986</v>
      </c>
      <c r="S36" s="239">
        <f t="shared" si="6"/>
        <v>683.07</v>
      </c>
    </row>
    <row r="37" spans="1:19" ht="35.1" customHeight="1" thickBot="1" x14ac:dyDescent="0.3">
      <c r="A37" s="526" t="s">
        <v>18</v>
      </c>
      <c r="B37" s="527"/>
      <c r="C37" s="527"/>
      <c r="D37" s="527"/>
      <c r="E37" s="527"/>
      <c r="F37" s="527"/>
      <c r="G37" s="527"/>
      <c r="H37" s="527"/>
      <c r="I37" s="527"/>
      <c r="J37" s="528"/>
      <c r="K37" s="536" t="s">
        <v>18</v>
      </c>
      <c r="L37" s="537"/>
      <c r="M37" s="537"/>
      <c r="N37" s="537"/>
      <c r="O37" s="537"/>
      <c r="P37" s="537"/>
      <c r="Q37" s="537"/>
      <c r="R37" s="537"/>
      <c r="S37" s="538"/>
    </row>
    <row r="38" spans="1:19" ht="39" customHeight="1" x14ac:dyDescent="0.3">
      <c r="A38" s="165">
        <v>515</v>
      </c>
      <c r="B38" s="466" t="s">
        <v>70</v>
      </c>
      <c r="C38" s="467"/>
      <c r="D38" s="468"/>
      <c r="E38" s="149" t="s">
        <v>23</v>
      </c>
      <c r="F38" s="190">
        <v>22</v>
      </c>
      <c r="G38" s="151">
        <v>5.22</v>
      </c>
      <c r="H38" s="151">
        <v>4.5</v>
      </c>
      <c r="I38" s="151">
        <v>8.64</v>
      </c>
      <c r="J38" s="191">
        <v>95.4</v>
      </c>
      <c r="K38" s="466" t="s">
        <v>70</v>
      </c>
      <c r="L38" s="467"/>
      <c r="M38" s="468"/>
      <c r="N38" s="149" t="s">
        <v>23</v>
      </c>
      <c r="O38" s="190">
        <v>22</v>
      </c>
      <c r="P38" s="151">
        <v>5.22</v>
      </c>
      <c r="Q38" s="151">
        <v>4.5</v>
      </c>
      <c r="R38" s="151">
        <v>8.64</v>
      </c>
      <c r="S38" s="192">
        <v>95.4</v>
      </c>
    </row>
    <row r="39" spans="1:19" ht="38.25" customHeight="1" thickBot="1" x14ac:dyDescent="0.35">
      <c r="A39" s="201">
        <v>542</v>
      </c>
      <c r="B39" s="530" t="s">
        <v>71</v>
      </c>
      <c r="C39" s="531"/>
      <c r="D39" s="532"/>
      <c r="E39" s="202" t="s">
        <v>26</v>
      </c>
      <c r="F39" s="240" t="s">
        <v>193</v>
      </c>
      <c r="G39" s="203" t="s">
        <v>44</v>
      </c>
      <c r="H39" s="204">
        <v>3.2</v>
      </c>
      <c r="I39" s="204">
        <v>36.6</v>
      </c>
      <c r="J39" s="204">
        <v>190</v>
      </c>
      <c r="K39" s="530" t="s">
        <v>71</v>
      </c>
      <c r="L39" s="531"/>
      <c r="M39" s="532"/>
      <c r="N39" s="202" t="s">
        <v>26</v>
      </c>
      <c r="O39" s="240" t="s">
        <v>193</v>
      </c>
      <c r="P39" s="203" t="s">
        <v>44</v>
      </c>
      <c r="Q39" s="204">
        <v>3.2</v>
      </c>
      <c r="R39" s="204">
        <v>36.6</v>
      </c>
      <c r="S39" s="205">
        <v>190</v>
      </c>
    </row>
    <row r="40" spans="1:19" ht="35.1" customHeight="1" thickBot="1" x14ac:dyDescent="0.4">
      <c r="A40" s="452" t="s">
        <v>14</v>
      </c>
      <c r="B40" s="453"/>
      <c r="C40" s="453"/>
      <c r="D40" s="454"/>
      <c r="E40" s="405">
        <f t="shared" ref="E40:J40" si="7">E38+E39</f>
        <v>300</v>
      </c>
      <c r="F40" s="207">
        <f t="shared" si="7"/>
        <v>28.54</v>
      </c>
      <c r="G40" s="208">
        <f t="shared" si="7"/>
        <v>8.82</v>
      </c>
      <c r="H40" s="208">
        <f t="shared" si="7"/>
        <v>7.7</v>
      </c>
      <c r="I40" s="208">
        <f t="shared" si="7"/>
        <v>45.24</v>
      </c>
      <c r="J40" s="208">
        <f t="shared" si="7"/>
        <v>285.39999999999998</v>
      </c>
      <c r="K40" s="455" t="s">
        <v>14</v>
      </c>
      <c r="L40" s="453"/>
      <c r="M40" s="454"/>
      <c r="N40" s="405">
        <f t="shared" ref="N40:S40" si="8">N38+N39</f>
        <v>300</v>
      </c>
      <c r="O40" s="207">
        <f>O38+O39</f>
        <v>28.54</v>
      </c>
      <c r="P40" s="208">
        <f t="shared" si="8"/>
        <v>8.82</v>
      </c>
      <c r="Q40" s="208">
        <f t="shared" si="8"/>
        <v>7.7</v>
      </c>
      <c r="R40" s="208">
        <f t="shared" si="8"/>
        <v>45.24</v>
      </c>
      <c r="S40" s="209">
        <f t="shared" si="8"/>
        <v>285.39999999999998</v>
      </c>
    </row>
    <row r="41" spans="1:19" ht="35.1" customHeight="1" thickBot="1" x14ac:dyDescent="0.4">
      <c r="A41" s="456" t="s">
        <v>14</v>
      </c>
      <c r="B41" s="457"/>
      <c r="C41" s="457"/>
      <c r="D41" s="458"/>
      <c r="E41" s="226">
        <f>E13+E17+E28+E36+E40</f>
        <v>2340</v>
      </c>
      <c r="F41" s="227">
        <f>F13+F17+F28+F36+F40</f>
        <v>284.46999999999997</v>
      </c>
      <c r="G41" s="228"/>
      <c r="H41" s="228"/>
      <c r="I41" s="228"/>
      <c r="J41" s="228"/>
      <c r="K41" s="459" t="s">
        <v>14</v>
      </c>
      <c r="L41" s="457"/>
      <c r="M41" s="458"/>
      <c r="N41" s="226">
        <f>N13+N17+N28+N36+N40</f>
        <v>2340</v>
      </c>
      <c r="O41" s="227">
        <f>O13+O17+O28+O36+O40</f>
        <v>284.46999999999997</v>
      </c>
      <c r="P41" s="228"/>
      <c r="Q41" s="228"/>
      <c r="R41" s="228"/>
      <c r="S41" s="229"/>
    </row>
    <row r="42" spans="1:19" ht="35.1" customHeight="1" x14ac:dyDescent="0.3">
      <c r="F42" s="37" t="s">
        <v>30</v>
      </c>
      <c r="G42" s="37"/>
      <c r="H42" s="37"/>
      <c r="I42" s="37"/>
      <c r="J42" s="38"/>
      <c r="K42" s="1"/>
    </row>
    <row r="43" spans="1:19" ht="35.1" customHeight="1" x14ac:dyDescent="0.25"/>
  </sheetData>
  <mergeCells count="81">
    <mergeCell ref="A41:D41"/>
    <mergeCell ref="K41:M41"/>
    <mergeCell ref="B38:D38"/>
    <mergeCell ref="K38:M38"/>
    <mergeCell ref="B39:D39"/>
    <mergeCell ref="K39:M39"/>
    <mergeCell ref="A40:D40"/>
    <mergeCell ref="K40:M40"/>
    <mergeCell ref="B35:D35"/>
    <mergeCell ref="K35:M35"/>
    <mergeCell ref="A36:D36"/>
    <mergeCell ref="K36:M36"/>
    <mergeCell ref="A37:J37"/>
    <mergeCell ref="K37:S37"/>
    <mergeCell ref="B32:D32"/>
    <mergeCell ref="K32:M32"/>
    <mergeCell ref="B33:D33"/>
    <mergeCell ref="K33:M33"/>
    <mergeCell ref="B34:D34"/>
    <mergeCell ref="K34:M34"/>
    <mergeCell ref="A29:J29"/>
    <mergeCell ref="K29:S29"/>
    <mergeCell ref="B30:D30"/>
    <mergeCell ref="B31:D31"/>
    <mergeCell ref="K31:M31"/>
    <mergeCell ref="K30:M30"/>
    <mergeCell ref="B25:D25"/>
    <mergeCell ref="K25:M25"/>
    <mergeCell ref="B26:D26"/>
    <mergeCell ref="K26:M26"/>
    <mergeCell ref="A28:D28"/>
    <mergeCell ref="B27:D27"/>
    <mergeCell ref="K27:M27"/>
    <mergeCell ref="K28:M28"/>
    <mergeCell ref="B11:D11"/>
    <mergeCell ref="B12:D12"/>
    <mergeCell ref="K12:M12"/>
    <mergeCell ref="K16:M16"/>
    <mergeCell ref="B23:D23"/>
    <mergeCell ref="A13:D13"/>
    <mergeCell ref="A17:D17"/>
    <mergeCell ref="A18:J18"/>
    <mergeCell ref="K18:S18"/>
    <mergeCell ref="K24:M24"/>
    <mergeCell ref="K17:M17"/>
    <mergeCell ref="B15:D15"/>
    <mergeCell ref="K15:M15"/>
    <mergeCell ref="B16:D16"/>
    <mergeCell ref="B24:D24"/>
    <mergeCell ref="K23:M23"/>
    <mergeCell ref="B21:D21"/>
    <mergeCell ref="K21:M21"/>
    <mergeCell ref="P1:S1"/>
    <mergeCell ref="A2:D2"/>
    <mergeCell ref="A3:D3"/>
    <mergeCell ref="L3:O3"/>
    <mergeCell ref="P3:S3"/>
    <mergeCell ref="A1:D1"/>
    <mergeCell ref="L1:O1"/>
    <mergeCell ref="F4:L4"/>
    <mergeCell ref="B5:R5"/>
    <mergeCell ref="B6:D6"/>
    <mergeCell ref="K6:M6"/>
    <mergeCell ref="A7:J7"/>
    <mergeCell ref="K7:S7"/>
    <mergeCell ref="B8:D8"/>
    <mergeCell ref="B22:D22"/>
    <mergeCell ref="K22:M22"/>
    <mergeCell ref="K19:M19"/>
    <mergeCell ref="B20:D20"/>
    <mergeCell ref="K20:M20"/>
    <mergeCell ref="B19:D19"/>
    <mergeCell ref="K13:M13"/>
    <mergeCell ref="A14:J14"/>
    <mergeCell ref="K14:S14"/>
    <mergeCell ref="K8:M8"/>
    <mergeCell ref="B9:D9"/>
    <mergeCell ref="K9:M9"/>
    <mergeCell ref="K10:M10"/>
    <mergeCell ref="B10:D10"/>
    <mergeCell ref="K11:M11"/>
  </mergeCells>
  <pageMargins left="0" right="0" top="0" bottom="0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6" workbookViewId="0">
      <selection activeCell="G19" sqref="G19"/>
    </sheetView>
  </sheetViews>
  <sheetFormatPr defaultRowHeight="15" x14ac:dyDescent="0.25"/>
  <cols>
    <col min="1" max="1" width="11.28515625" customWidth="1"/>
    <col min="4" max="4" width="15.7109375" customWidth="1"/>
    <col min="5" max="5" width="11.5703125" customWidth="1"/>
    <col min="6" max="6" width="11.85546875" customWidth="1"/>
    <col min="10" max="10" width="11" customWidth="1"/>
    <col min="13" max="13" width="17.140625" customWidth="1"/>
    <col min="15" max="15" width="11.42578125" customWidth="1"/>
    <col min="19" max="19" width="10.710937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50"/>
      <c r="M2" s="50"/>
      <c r="N2" s="50"/>
      <c r="O2" s="51"/>
      <c r="P2" s="241" t="s">
        <v>186</v>
      </c>
      <c r="Q2" s="241"/>
      <c r="R2" s="241"/>
      <c r="S2" s="242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304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543"/>
      <c r="D6" s="544"/>
      <c r="E6" s="401" t="s">
        <v>6</v>
      </c>
      <c r="F6" s="403" t="s">
        <v>7</v>
      </c>
      <c r="G6" s="403" t="s">
        <v>8</v>
      </c>
      <c r="H6" s="403" t="s">
        <v>9</v>
      </c>
      <c r="I6" s="403" t="s">
        <v>10</v>
      </c>
      <c r="J6" s="402" t="s">
        <v>11</v>
      </c>
      <c r="K6" s="491" t="s">
        <v>33</v>
      </c>
      <c r="L6" s="543"/>
      <c r="M6" s="544"/>
      <c r="N6" s="401" t="s">
        <v>6</v>
      </c>
      <c r="O6" s="403" t="s">
        <v>7</v>
      </c>
      <c r="P6" s="403" t="s">
        <v>8</v>
      </c>
      <c r="Q6" s="403" t="s">
        <v>9</v>
      </c>
      <c r="R6" s="403" t="s">
        <v>10</v>
      </c>
      <c r="S6" s="218" t="s">
        <v>11</v>
      </c>
    </row>
    <row r="7" spans="1:19" ht="19.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42.75" customHeight="1" x14ac:dyDescent="0.3">
      <c r="A8" s="274">
        <v>260</v>
      </c>
      <c r="B8" s="488" t="s">
        <v>189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189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39.7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8.25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27.75" customHeight="1" thickBot="1" x14ac:dyDescent="0.4">
      <c r="A11" s="452" t="s">
        <v>14</v>
      </c>
      <c r="B11" s="453"/>
      <c r="C11" s="453"/>
      <c r="D11" s="454"/>
      <c r="E11" s="404">
        <f t="shared" ref="E11:J11" si="0">E8+E9+E10</f>
        <v>410</v>
      </c>
      <c r="F11" s="404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455" t="s">
        <v>14</v>
      </c>
      <c r="L11" s="453"/>
      <c r="M11" s="454"/>
      <c r="N11" s="404">
        <f t="shared" ref="N11:S11" si="1">N8+N9+N10</f>
        <v>410</v>
      </c>
      <c r="O11" s="404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21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545" t="s">
        <v>15</v>
      </c>
      <c r="L12" s="545"/>
      <c r="M12" s="545"/>
      <c r="N12" s="545"/>
      <c r="O12" s="545"/>
      <c r="P12" s="545"/>
      <c r="Q12" s="545"/>
      <c r="R12" s="545"/>
      <c r="S12" s="545"/>
    </row>
    <row r="13" spans="1:19" ht="36.75" customHeight="1" x14ac:dyDescent="0.3">
      <c r="A13" s="165" t="s">
        <v>139</v>
      </c>
      <c r="B13" s="475" t="s">
        <v>140</v>
      </c>
      <c r="C13" s="476"/>
      <c r="D13" s="477"/>
      <c r="E13" s="154" t="s">
        <v>41</v>
      </c>
      <c r="F13" s="155" t="s">
        <v>173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75" t="s">
        <v>140</v>
      </c>
      <c r="L13" s="476"/>
      <c r="M13" s="477"/>
      <c r="N13" s="154" t="s">
        <v>41</v>
      </c>
      <c r="O13" s="155" t="s">
        <v>173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33" customHeight="1" thickBot="1" x14ac:dyDescent="0.35">
      <c r="A14" s="219">
        <v>510</v>
      </c>
      <c r="B14" s="546" t="s">
        <v>224</v>
      </c>
      <c r="C14" s="546"/>
      <c r="D14" s="546"/>
      <c r="E14" s="314" t="s">
        <v>23</v>
      </c>
      <c r="F14" s="315" t="s">
        <v>225</v>
      </c>
      <c r="G14" s="316">
        <v>0.1</v>
      </c>
      <c r="H14" s="316">
        <v>0</v>
      </c>
      <c r="I14" s="316">
        <v>15</v>
      </c>
      <c r="J14" s="316">
        <v>60</v>
      </c>
      <c r="K14" s="546" t="s">
        <v>224</v>
      </c>
      <c r="L14" s="546"/>
      <c r="M14" s="546"/>
      <c r="N14" s="314" t="s">
        <v>23</v>
      </c>
      <c r="O14" s="315" t="s">
        <v>225</v>
      </c>
      <c r="P14" s="316">
        <v>0.1</v>
      </c>
      <c r="Q14" s="316">
        <v>0</v>
      </c>
      <c r="R14" s="316">
        <v>15</v>
      </c>
      <c r="S14" s="317">
        <v>60</v>
      </c>
    </row>
    <row r="15" spans="1:19" ht="27" customHeight="1" thickBot="1" x14ac:dyDescent="0.4">
      <c r="A15" s="547" t="s">
        <v>14</v>
      </c>
      <c r="B15" s="548"/>
      <c r="C15" s="548"/>
      <c r="D15" s="549"/>
      <c r="E15" s="161">
        <f t="shared" ref="E15:J15" si="2">E13+E14</f>
        <v>230</v>
      </c>
      <c r="F15" s="162">
        <f t="shared" si="2"/>
        <v>44.28</v>
      </c>
      <c r="G15" s="163">
        <f t="shared" si="2"/>
        <v>4.29</v>
      </c>
      <c r="H15" s="163">
        <f t="shared" si="2"/>
        <v>4.03</v>
      </c>
      <c r="I15" s="163">
        <f t="shared" si="2"/>
        <v>29.05</v>
      </c>
      <c r="J15" s="163">
        <f t="shared" si="2"/>
        <v>105.5</v>
      </c>
      <c r="K15" s="550" t="s">
        <v>14</v>
      </c>
      <c r="L15" s="548"/>
      <c r="M15" s="549"/>
      <c r="N15" s="161">
        <f t="shared" ref="N15:S15" si="3">N13+N14</f>
        <v>230</v>
      </c>
      <c r="O15" s="162">
        <f t="shared" si="3"/>
        <v>44.28</v>
      </c>
      <c r="P15" s="163">
        <f t="shared" si="3"/>
        <v>4.29</v>
      </c>
      <c r="Q15" s="163">
        <f t="shared" si="3"/>
        <v>4.03</v>
      </c>
      <c r="R15" s="163">
        <f t="shared" si="3"/>
        <v>29.05</v>
      </c>
      <c r="S15" s="164">
        <f t="shared" si="3"/>
        <v>105.5</v>
      </c>
    </row>
    <row r="16" spans="1:19" ht="24.75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45"/>
    </row>
    <row r="17" spans="1:21" ht="59.25" customHeight="1" x14ac:dyDescent="0.3">
      <c r="A17" s="148">
        <v>106</v>
      </c>
      <c r="B17" s="481" t="s">
        <v>180</v>
      </c>
      <c r="C17" s="481"/>
      <c r="D17" s="481"/>
      <c r="E17" s="149" t="s">
        <v>26</v>
      </c>
      <c r="F17" s="150" t="s">
        <v>283</v>
      </c>
      <c r="G17" s="151">
        <v>1.5</v>
      </c>
      <c r="H17" s="151">
        <v>5.5</v>
      </c>
      <c r="I17" s="151">
        <v>0.4</v>
      </c>
      <c r="J17" s="152">
        <v>89</v>
      </c>
      <c r="K17" s="481" t="s">
        <v>180</v>
      </c>
      <c r="L17" s="481"/>
      <c r="M17" s="481"/>
      <c r="N17" s="149" t="s">
        <v>26</v>
      </c>
      <c r="O17" s="150" t="s">
        <v>283</v>
      </c>
      <c r="P17" s="151">
        <v>1.5</v>
      </c>
      <c r="Q17" s="151">
        <v>5.5</v>
      </c>
      <c r="R17" s="151">
        <v>0.4</v>
      </c>
      <c r="S17" s="152">
        <v>89</v>
      </c>
    </row>
    <row r="18" spans="1:21" ht="50.25" customHeight="1" x14ac:dyDescent="0.3">
      <c r="A18" s="13">
        <v>142</v>
      </c>
      <c r="B18" s="445" t="s">
        <v>62</v>
      </c>
      <c r="C18" s="446"/>
      <c r="D18" s="447"/>
      <c r="E18" s="14" t="s">
        <v>38</v>
      </c>
      <c r="F18" s="15" t="s">
        <v>207</v>
      </c>
      <c r="G18" s="49">
        <v>3.61</v>
      </c>
      <c r="H18" s="49">
        <v>2.19</v>
      </c>
      <c r="I18" s="49">
        <v>38.79</v>
      </c>
      <c r="J18" s="49">
        <v>232.11</v>
      </c>
      <c r="K18" s="445" t="s">
        <v>62</v>
      </c>
      <c r="L18" s="446"/>
      <c r="M18" s="447"/>
      <c r="N18" s="14" t="s">
        <v>38</v>
      </c>
      <c r="O18" s="15" t="s">
        <v>207</v>
      </c>
      <c r="P18" s="49">
        <v>3.61</v>
      </c>
      <c r="Q18" s="49">
        <v>2.19</v>
      </c>
      <c r="R18" s="49">
        <v>38.79</v>
      </c>
      <c r="S18" s="140">
        <v>232.11</v>
      </c>
    </row>
    <row r="19" spans="1:21" ht="50.25" customHeight="1" x14ac:dyDescent="0.3">
      <c r="A19" s="45">
        <v>429</v>
      </c>
      <c r="B19" s="440" t="s">
        <v>27</v>
      </c>
      <c r="C19" s="440"/>
      <c r="D19" s="440"/>
      <c r="E19" s="20" t="s">
        <v>43</v>
      </c>
      <c r="F19" s="21" t="s">
        <v>257</v>
      </c>
      <c r="G19" s="46">
        <v>3.78</v>
      </c>
      <c r="H19" s="46">
        <v>7.92</v>
      </c>
      <c r="I19" s="46">
        <v>19.62</v>
      </c>
      <c r="J19" s="177">
        <v>165.6</v>
      </c>
      <c r="K19" s="440" t="s">
        <v>27</v>
      </c>
      <c r="L19" s="440"/>
      <c r="M19" s="440"/>
      <c r="N19" s="20" t="s">
        <v>43</v>
      </c>
      <c r="O19" s="21" t="s">
        <v>257</v>
      </c>
      <c r="P19" s="46">
        <v>3.78</v>
      </c>
      <c r="Q19" s="46">
        <v>7.92</v>
      </c>
      <c r="R19" s="46">
        <v>19.62</v>
      </c>
      <c r="S19" s="177">
        <v>165.6</v>
      </c>
    </row>
    <row r="20" spans="1:21" ht="48.75" customHeight="1" x14ac:dyDescent="0.3">
      <c r="A20" s="18">
        <v>412</v>
      </c>
      <c r="B20" s="440" t="s">
        <v>28</v>
      </c>
      <c r="C20" s="440"/>
      <c r="D20" s="440"/>
      <c r="E20" s="20" t="s">
        <v>26</v>
      </c>
      <c r="F20" s="21" t="s">
        <v>258</v>
      </c>
      <c r="G20" s="46">
        <v>12.24</v>
      </c>
      <c r="H20" s="46">
        <v>10.71</v>
      </c>
      <c r="I20" s="46">
        <v>9.2899999999999991</v>
      </c>
      <c r="J20" s="177">
        <v>188.57</v>
      </c>
      <c r="K20" s="440" t="s">
        <v>28</v>
      </c>
      <c r="L20" s="440"/>
      <c r="M20" s="440"/>
      <c r="N20" s="20" t="s">
        <v>26</v>
      </c>
      <c r="O20" s="21" t="s">
        <v>258</v>
      </c>
      <c r="P20" s="46">
        <v>12.24</v>
      </c>
      <c r="Q20" s="46">
        <v>10.71</v>
      </c>
      <c r="R20" s="46">
        <v>9.2899999999999991</v>
      </c>
      <c r="S20" s="177">
        <v>188.57</v>
      </c>
    </row>
    <row r="21" spans="1:21" ht="48" customHeight="1" x14ac:dyDescent="0.3">
      <c r="A21" s="13">
        <v>493</v>
      </c>
      <c r="B21" s="445" t="s">
        <v>29</v>
      </c>
      <c r="C21" s="446"/>
      <c r="D21" s="447"/>
      <c r="E21" s="14" t="s">
        <v>23</v>
      </c>
      <c r="F21" s="15" t="s">
        <v>76</v>
      </c>
      <c r="G21" s="22">
        <v>0.1</v>
      </c>
      <c r="H21" s="22">
        <v>0</v>
      </c>
      <c r="I21" s="22">
        <v>15</v>
      </c>
      <c r="J21" s="61">
        <v>60</v>
      </c>
      <c r="K21" s="445" t="s">
        <v>29</v>
      </c>
      <c r="L21" s="446"/>
      <c r="M21" s="447"/>
      <c r="N21" s="14" t="s">
        <v>23</v>
      </c>
      <c r="O21" s="15" t="s">
        <v>76</v>
      </c>
      <c r="P21" s="22">
        <v>0.1</v>
      </c>
      <c r="Q21" s="22">
        <v>0</v>
      </c>
      <c r="R21" s="22">
        <v>15</v>
      </c>
      <c r="S21" s="61">
        <v>60</v>
      </c>
    </row>
    <row r="22" spans="1:21" ht="45.75" customHeight="1" x14ac:dyDescent="0.3">
      <c r="A22" s="8">
        <v>108</v>
      </c>
      <c r="B22" s="415" t="s">
        <v>21</v>
      </c>
      <c r="C22" s="416"/>
      <c r="D22" s="417"/>
      <c r="E22" s="9" t="s">
        <v>48</v>
      </c>
      <c r="F22" s="10" t="s">
        <v>141</v>
      </c>
      <c r="G22" s="27">
        <v>3.8</v>
      </c>
      <c r="H22" s="27">
        <v>0.4</v>
      </c>
      <c r="I22" s="27">
        <v>24.6</v>
      </c>
      <c r="J22" s="142">
        <v>117.5</v>
      </c>
      <c r="K22" s="415" t="s">
        <v>21</v>
      </c>
      <c r="L22" s="416"/>
      <c r="M22" s="417"/>
      <c r="N22" s="9" t="s">
        <v>48</v>
      </c>
      <c r="O22" s="10" t="s">
        <v>141</v>
      </c>
      <c r="P22" s="27">
        <v>3.8</v>
      </c>
      <c r="Q22" s="27">
        <v>0.4</v>
      </c>
      <c r="R22" s="27">
        <v>24.6</v>
      </c>
      <c r="S22" s="142">
        <v>117.5</v>
      </c>
    </row>
    <row r="23" spans="1:21" ht="42.75" customHeight="1" x14ac:dyDescent="0.3">
      <c r="A23" s="8">
        <v>110</v>
      </c>
      <c r="B23" s="415" t="s">
        <v>53</v>
      </c>
      <c r="C23" s="416"/>
      <c r="D23" s="417"/>
      <c r="E23" s="9" t="s">
        <v>41</v>
      </c>
      <c r="F23" s="10" t="s">
        <v>259</v>
      </c>
      <c r="G23" s="24">
        <v>1.98</v>
      </c>
      <c r="H23" s="27">
        <v>0.36</v>
      </c>
      <c r="I23" s="27">
        <v>10.02</v>
      </c>
      <c r="J23" s="142">
        <v>52.2</v>
      </c>
      <c r="K23" s="415" t="s">
        <v>53</v>
      </c>
      <c r="L23" s="416"/>
      <c r="M23" s="417"/>
      <c r="N23" s="9" t="s">
        <v>41</v>
      </c>
      <c r="O23" s="10" t="s">
        <v>259</v>
      </c>
      <c r="P23" s="24">
        <v>1.98</v>
      </c>
      <c r="Q23" s="27">
        <v>0.36</v>
      </c>
      <c r="R23" s="27">
        <v>10.02</v>
      </c>
      <c r="S23" s="142">
        <v>52.2</v>
      </c>
    </row>
    <row r="24" spans="1:21" ht="34.5" customHeight="1" x14ac:dyDescent="0.3">
      <c r="A24" s="8"/>
      <c r="B24" s="415"/>
      <c r="C24" s="416"/>
      <c r="D24" s="417"/>
      <c r="E24" s="9"/>
      <c r="F24" s="10"/>
      <c r="G24" s="27"/>
      <c r="H24" s="27"/>
      <c r="I24" s="27"/>
      <c r="J24" s="27"/>
      <c r="K24" s="415"/>
      <c r="L24" s="416"/>
      <c r="M24" s="417"/>
      <c r="N24" s="9"/>
      <c r="O24" s="10"/>
      <c r="P24" s="27"/>
      <c r="Q24" s="27"/>
      <c r="R24" s="27"/>
      <c r="S24" s="142"/>
    </row>
    <row r="25" spans="1:21" ht="22.5" customHeight="1" thickBot="1" x14ac:dyDescent="0.3">
      <c r="A25" s="168"/>
      <c r="B25" s="478"/>
      <c r="C25" s="479"/>
      <c r="D25" s="480"/>
      <c r="E25" s="169"/>
      <c r="F25" s="221"/>
      <c r="G25" s="170"/>
      <c r="H25" s="170"/>
      <c r="I25" s="170"/>
      <c r="J25" s="170"/>
      <c r="K25" s="478"/>
      <c r="L25" s="479"/>
      <c r="M25" s="480"/>
      <c r="N25" s="169"/>
      <c r="O25" s="169"/>
      <c r="P25" s="171"/>
      <c r="Q25" s="171"/>
      <c r="R25" s="171"/>
      <c r="S25" s="222"/>
      <c r="T25" s="55">
        <f>F15+F26</f>
        <v>189.51</v>
      </c>
      <c r="U25" s="55">
        <f>O15+O26</f>
        <v>189.51</v>
      </c>
    </row>
    <row r="26" spans="1:21" ht="21.75" customHeight="1" thickBot="1" x14ac:dyDescent="0.4">
      <c r="A26" s="452" t="s">
        <v>14</v>
      </c>
      <c r="B26" s="453"/>
      <c r="C26" s="453"/>
      <c r="D26" s="454"/>
      <c r="E26" s="404">
        <f t="shared" ref="E26:J26" si="4">E17+E18+E19+E20+E21+E22+E23+E24+E25</f>
        <v>910</v>
      </c>
      <c r="F26" s="162">
        <f t="shared" si="4"/>
        <v>145.22999999999999</v>
      </c>
      <c r="G26" s="173">
        <f t="shared" si="4"/>
        <v>27.01</v>
      </c>
      <c r="H26" s="173">
        <f t="shared" si="4"/>
        <v>27.08</v>
      </c>
      <c r="I26" s="173">
        <f t="shared" si="4"/>
        <v>117.71999999999998</v>
      </c>
      <c r="J26" s="173">
        <f t="shared" si="4"/>
        <v>904.98</v>
      </c>
      <c r="K26" s="455" t="s">
        <v>14</v>
      </c>
      <c r="L26" s="453"/>
      <c r="M26" s="454"/>
      <c r="N26" s="404">
        <f t="shared" ref="N26:S26" si="5">N17+N18+N19+N20+N21+N22+N23+N24+N25</f>
        <v>910</v>
      </c>
      <c r="O26" s="174">
        <f t="shared" si="5"/>
        <v>145.22999999999999</v>
      </c>
      <c r="P26" s="175">
        <f t="shared" si="5"/>
        <v>27.01</v>
      </c>
      <c r="Q26" s="175">
        <f t="shared" si="5"/>
        <v>27.08</v>
      </c>
      <c r="R26" s="175">
        <f t="shared" si="5"/>
        <v>117.71999999999998</v>
      </c>
      <c r="S26" s="176">
        <f t="shared" si="5"/>
        <v>904.98</v>
      </c>
      <c r="T26" s="55"/>
      <c r="U26" s="55"/>
    </row>
    <row r="27" spans="1:21" ht="18.75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</row>
    <row r="28" spans="1:21" ht="42" customHeight="1" x14ac:dyDescent="0.3">
      <c r="A28" s="165">
        <v>248</v>
      </c>
      <c r="B28" s="475" t="s">
        <v>36</v>
      </c>
      <c r="C28" s="476"/>
      <c r="D28" s="477"/>
      <c r="E28" s="154" t="s">
        <v>43</v>
      </c>
      <c r="F28" s="155" t="s">
        <v>147</v>
      </c>
      <c r="G28" s="166">
        <v>8.24</v>
      </c>
      <c r="H28" s="166">
        <v>11.59</v>
      </c>
      <c r="I28" s="166">
        <v>29.34</v>
      </c>
      <c r="J28" s="166">
        <v>254.7</v>
      </c>
      <c r="K28" s="475" t="s">
        <v>36</v>
      </c>
      <c r="L28" s="476"/>
      <c r="M28" s="477"/>
      <c r="N28" s="154" t="s">
        <v>43</v>
      </c>
      <c r="O28" s="155" t="s">
        <v>147</v>
      </c>
      <c r="P28" s="166">
        <v>8.24</v>
      </c>
      <c r="Q28" s="166">
        <v>11.59</v>
      </c>
      <c r="R28" s="166">
        <v>29.34</v>
      </c>
      <c r="S28" s="167">
        <v>254.7</v>
      </c>
    </row>
    <row r="29" spans="1:21" ht="45.75" customHeight="1" x14ac:dyDescent="0.3">
      <c r="A29" s="18">
        <v>412</v>
      </c>
      <c r="B29" s="440" t="s">
        <v>28</v>
      </c>
      <c r="C29" s="440"/>
      <c r="D29" s="440"/>
      <c r="E29" s="20" t="s">
        <v>26</v>
      </c>
      <c r="F29" s="21" t="s">
        <v>188</v>
      </c>
      <c r="G29" s="46">
        <v>12.67</v>
      </c>
      <c r="H29" s="46">
        <v>10.71</v>
      </c>
      <c r="I29" s="46">
        <v>9.2899999999999991</v>
      </c>
      <c r="J29" s="46">
        <v>188.57</v>
      </c>
      <c r="K29" s="440" t="s">
        <v>28</v>
      </c>
      <c r="L29" s="440"/>
      <c r="M29" s="440"/>
      <c r="N29" s="20" t="s">
        <v>26</v>
      </c>
      <c r="O29" s="21" t="s">
        <v>188</v>
      </c>
      <c r="P29" s="46">
        <v>12.67</v>
      </c>
      <c r="Q29" s="46">
        <v>10.71</v>
      </c>
      <c r="R29" s="46">
        <v>9.2899999999999991</v>
      </c>
      <c r="S29" s="177">
        <v>188.57</v>
      </c>
    </row>
    <row r="30" spans="1:21" ht="44.25" customHeight="1" x14ac:dyDescent="0.3">
      <c r="A30" s="13">
        <v>519</v>
      </c>
      <c r="B30" s="440" t="s">
        <v>39</v>
      </c>
      <c r="C30" s="440"/>
      <c r="D30" s="440"/>
      <c r="E30" s="20" t="s">
        <v>23</v>
      </c>
      <c r="F30" s="21" t="s">
        <v>146</v>
      </c>
      <c r="G30" s="46">
        <v>0.7</v>
      </c>
      <c r="H30" s="46">
        <v>0.3</v>
      </c>
      <c r="I30" s="46">
        <v>22.8</v>
      </c>
      <c r="J30" s="46">
        <v>97</v>
      </c>
      <c r="K30" s="440" t="s">
        <v>39</v>
      </c>
      <c r="L30" s="440"/>
      <c r="M30" s="440"/>
      <c r="N30" s="20" t="s">
        <v>23</v>
      </c>
      <c r="O30" s="21" t="s">
        <v>146</v>
      </c>
      <c r="P30" s="46">
        <v>0.7</v>
      </c>
      <c r="Q30" s="46">
        <v>0.3</v>
      </c>
      <c r="R30" s="46">
        <v>22.8</v>
      </c>
      <c r="S30" s="177">
        <v>97</v>
      </c>
    </row>
    <row r="31" spans="1:21" ht="39.7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39.7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14.2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12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10.5" customHeight="1" thickBot="1" x14ac:dyDescent="0.3">
      <c r="A35" s="178"/>
      <c r="B35" s="533"/>
      <c r="C35" s="534"/>
      <c r="D35" s="535"/>
      <c r="E35" s="179"/>
      <c r="F35" s="179"/>
      <c r="G35" s="182"/>
      <c r="H35" s="182"/>
      <c r="I35" s="182"/>
      <c r="J35" s="182"/>
      <c r="K35" s="533"/>
      <c r="L35" s="534"/>
      <c r="M35" s="534"/>
      <c r="N35" s="535"/>
      <c r="O35" s="349"/>
      <c r="P35" s="181"/>
      <c r="Q35" s="181"/>
      <c r="R35" s="181"/>
      <c r="S35" s="350"/>
    </row>
    <row r="36" spans="1:19" ht="33" customHeight="1" thickBot="1" x14ac:dyDescent="0.4">
      <c r="A36" s="452" t="s">
        <v>14</v>
      </c>
      <c r="B36" s="453"/>
      <c r="C36" s="453"/>
      <c r="D36" s="454"/>
      <c r="E36" s="404">
        <f t="shared" ref="E36:J36" si="6">E28+E31+E32+E33+E34+E35</f>
        <v>260</v>
      </c>
      <c r="F36" s="162">
        <f>F28+F29+F30+F31+F32+F33</f>
        <v>29.059999999999995</v>
      </c>
      <c r="G36" s="175">
        <f t="shared" si="6"/>
        <v>14.02</v>
      </c>
      <c r="H36" s="175">
        <f t="shared" si="6"/>
        <v>12.35</v>
      </c>
      <c r="I36" s="175">
        <f t="shared" si="6"/>
        <v>63.959999999999994</v>
      </c>
      <c r="J36" s="175">
        <f t="shared" si="6"/>
        <v>424.4</v>
      </c>
      <c r="K36" s="455" t="s">
        <v>14</v>
      </c>
      <c r="L36" s="453"/>
      <c r="M36" s="454"/>
      <c r="N36" s="404">
        <f t="shared" ref="N36:S36" si="7">N28+N31+N32+N33+N34+N35</f>
        <v>260</v>
      </c>
      <c r="O36" s="162">
        <f>O28+O29+O30+O31+O32+O33</f>
        <v>29.059999999999995</v>
      </c>
      <c r="P36" s="173">
        <f t="shared" si="7"/>
        <v>14.02</v>
      </c>
      <c r="Q36" s="173">
        <f t="shared" si="7"/>
        <v>12.35</v>
      </c>
      <c r="R36" s="173">
        <f t="shared" si="7"/>
        <v>63.959999999999994</v>
      </c>
      <c r="S36" s="189">
        <f t="shared" si="7"/>
        <v>424.4</v>
      </c>
    </row>
    <row r="37" spans="1:19" ht="19.5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18.75" customHeight="1" x14ac:dyDescent="0.3">
      <c r="A38" s="165">
        <v>516</v>
      </c>
      <c r="B38" s="475" t="s">
        <v>77</v>
      </c>
      <c r="C38" s="476"/>
      <c r="D38" s="477"/>
      <c r="E38" s="154" t="s">
        <v>23</v>
      </c>
      <c r="F38" s="155" t="s">
        <v>201</v>
      </c>
      <c r="G38" s="191">
        <v>5.8</v>
      </c>
      <c r="H38" s="191">
        <v>5</v>
      </c>
      <c r="I38" s="191">
        <v>8</v>
      </c>
      <c r="J38" s="191">
        <v>100</v>
      </c>
      <c r="K38" s="475" t="s">
        <v>77</v>
      </c>
      <c r="L38" s="476"/>
      <c r="M38" s="477"/>
      <c r="N38" s="154" t="s">
        <v>23</v>
      </c>
      <c r="O38" s="155" t="s">
        <v>201</v>
      </c>
      <c r="P38" s="191">
        <v>5.8</v>
      </c>
      <c r="Q38" s="191">
        <v>5</v>
      </c>
      <c r="R38" s="191">
        <v>8</v>
      </c>
      <c r="S38" s="192">
        <v>100</v>
      </c>
    </row>
    <row r="39" spans="1:19" ht="42.75" customHeight="1" x14ac:dyDescent="0.3">
      <c r="A39" s="184">
        <v>549</v>
      </c>
      <c r="B39" s="445" t="s">
        <v>67</v>
      </c>
      <c r="C39" s="446"/>
      <c r="D39" s="447"/>
      <c r="E39" s="14" t="s">
        <v>26</v>
      </c>
      <c r="F39" s="15" t="s">
        <v>144</v>
      </c>
      <c r="G39" s="22">
        <v>10.199999999999999</v>
      </c>
      <c r="H39" s="22">
        <v>10.8</v>
      </c>
      <c r="I39" s="22">
        <v>30.2</v>
      </c>
      <c r="J39" s="22">
        <v>259</v>
      </c>
      <c r="K39" s="445" t="s">
        <v>67</v>
      </c>
      <c r="L39" s="446"/>
      <c r="M39" s="447"/>
      <c r="N39" s="14" t="s">
        <v>26</v>
      </c>
      <c r="O39" s="15" t="s">
        <v>144</v>
      </c>
      <c r="P39" s="22">
        <v>10.199999999999999</v>
      </c>
      <c r="Q39" s="22">
        <v>10.8</v>
      </c>
      <c r="R39" s="22">
        <v>30.2</v>
      </c>
      <c r="S39" s="61">
        <v>259</v>
      </c>
    </row>
    <row r="40" spans="1:19" ht="39" customHeight="1" thickBot="1" x14ac:dyDescent="0.35">
      <c r="A40" s="219"/>
      <c r="B40" s="530"/>
      <c r="C40" s="531"/>
      <c r="D40" s="532"/>
      <c r="E40" s="202"/>
      <c r="F40" s="240"/>
      <c r="G40" s="277"/>
      <c r="H40" s="277"/>
      <c r="I40" s="277"/>
      <c r="J40" s="277"/>
      <c r="K40" s="530"/>
      <c r="L40" s="531"/>
      <c r="M40" s="532"/>
      <c r="N40" s="202"/>
      <c r="O40" s="240"/>
      <c r="P40" s="277"/>
      <c r="Q40" s="277"/>
      <c r="R40" s="277"/>
      <c r="S40" s="278"/>
    </row>
    <row r="41" spans="1:19" ht="33.75" customHeight="1" thickBot="1" x14ac:dyDescent="0.4">
      <c r="A41" s="452" t="s">
        <v>14</v>
      </c>
      <c r="B41" s="453"/>
      <c r="C41" s="453"/>
      <c r="D41" s="454"/>
      <c r="E41" s="404">
        <f t="shared" ref="E41:J41" si="8">E38+E40</f>
        <v>200</v>
      </c>
      <c r="F41" s="162">
        <f>F38+F39+F40</f>
        <v>36.36</v>
      </c>
      <c r="G41" s="173">
        <f t="shared" si="8"/>
        <v>5.8</v>
      </c>
      <c r="H41" s="173">
        <f t="shared" si="8"/>
        <v>5</v>
      </c>
      <c r="I41" s="173">
        <f t="shared" si="8"/>
        <v>8</v>
      </c>
      <c r="J41" s="173">
        <f t="shared" si="8"/>
        <v>100</v>
      </c>
      <c r="K41" s="455" t="s">
        <v>14</v>
      </c>
      <c r="L41" s="453"/>
      <c r="M41" s="454"/>
      <c r="N41" s="404">
        <f t="shared" ref="N41:S41" si="9">N38+N40</f>
        <v>200</v>
      </c>
      <c r="O41" s="162">
        <f>O38+O39+O40</f>
        <v>36.36</v>
      </c>
      <c r="P41" s="173">
        <f t="shared" si="9"/>
        <v>5.8</v>
      </c>
      <c r="Q41" s="173">
        <f t="shared" si="9"/>
        <v>5</v>
      </c>
      <c r="R41" s="173">
        <f t="shared" si="9"/>
        <v>8</v>
      </c>
      <c r="S41" s="189">
        <f t="shared" si="9"/>
        <v>100</v>
      </c>
    </row>
    <row r="42" spans="1:19" ht="26.25" customHeight="1" thickBot="1" x14ac:dyDescent="0.4">
      <c r="A42" s="515" t="s">
        <v>14</v>
      </c>
      <c r="B42" s="516"/>
      <c r="C42" s="516"/>
      <c r="D42" s="517"/>
      <c r="E42" s="198">
        <f>E11+E15+E26+E36+E41</f>
        <v>2010</v>
      </c>
      <c r="F42" s="199">
        <f>F11+F15+F26+F36+F41</f>
        <v>284.46999999999997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2010</v>
      </c>
      <c r="O42" s="199">
        <f>O11+O15+O26+O36+O41</f>
        <v>284.46999999999997</v>
      </c>
      <c r="P42" s="198"/>
      <c r="Q42" s="198"/>
      <c r="R42" s="198"/>
      <c r="S42" s="200"/>
    </row>
    <row r="43" spans="1:19" ht="34.5" customHeight="1" x14ac:dyDescent="0.25"/>
    <row r="44" spans="1:19" ht="36" customHeight="1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B39:D39"/>
    <mergeCell ref="K39:M39"/>
    <mergeCell ref="A41:D41"/>
    <mergeCell ref="A42:D42"/>
    <mergeCell ref="K42:M42"/>
    <mergeCell ref="B40:D40"/>
    <mergeCell ref="K40:M40"/>
    <mergeCell ref="K41:M41"/>
    <mergeCell ref="K36:M36"/>
    <mergeCell ref="A36:D36"/>
    <mergeCell ref="A37:J37"/>
    <mergeCell ref="K37:S37"/>
    <mergeCell ref="B38:D38"/>
    <mergeCell ref="K38:M38"/>
    <mergeCell ref="B33:D33"/>
    <mergeCell ref="K33:M33"/>
    <mergeCell ref="B34:D34"/>
    <mergeCell ref="K34:M34"/>
    <mergeCell ref="B35:D35"/>
    <mergeCell ref="K35:N35"/>
    <mergeCell ref="B29:D29"/>
    <mergeCell ref="K29:M29"/>
    <mergeCell ref="A27:J27"/>
    <mergeCell ref="K27:S27"/>
    <mergeCell ref="B28:D28"/>
    <mergeCell ref="K28:M28"/>
    <mergeCell ref="B24:D24"/>
    <mergeCell ref="K24:M24"/>
    <mergeCell ref="B25:D25"/>
    <mergeCell ref="K25:M25"/>
    <mergeCell ref="K26:M26"/>
    <mergeCell ref="A26:D26"/>
    <mergeCell ref="B21:D21"/>
    <mergeCell ref="K21:M21"/>
    <mergeCell ref="B22:D22"/>
    <mergeCell ref="K22:M22"/>
    <mergeCell ref="B23:D23"/>
    <mergeCell ref="K23:M23"/>
    <mergeCell ref="B17:D17"/>
    <mergeCell ref="K17:M17"/>
    <mergeCell ref="B19:D19"/>
    <mergeCell ref="K19:M19"/>
    <mergeCell ref="B20:D20"/>
    <mergeCell ref="K20:M20"/>
    <mergeCell ref="B18:D18"/>
    <mergeCell ref="K18:M18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B30:D30"/>
    <mergeCell ref="K30:M30"/>
    <mergeCell ref="B32:D32"/>
    <mergeCell ref="K32:M32"/>
    <mergeCell ref="B31:D31"/>
    <mergeCell ref="K31:M31"/>
  </mergeCells>
  <pageMargins left="0" right="0" top="0" bottom="0" header="0.31496062992125984" footer="0.31496062992125984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>
      <selection activeCell="B20" sqref="B20:S21"/>
    </sheetView>
  </sheetViews>
  <sheetFormatPr defaultRowHeight="15" x14ac:dyDescent="0.25"/>
  <cols>
    <col min="1" max="1" width="11.42578125" bestFit="1" customWidth="1"/>
    <col min="4" max="4" width="27.28515625" customWidth="1"/>
    <col min="5" max="5" width="13.140625" customWidth="1"/>
    <col min="6" max="6" width="11.42578125" customWidth="1"/>
    <col min="9" max="9" width="10" bestFit="1" customWidth="1"/>
    <col min="10" max="10" width="10.140625" customWidth="1"/>
    <col min="13" max="13" width="21.5703125" customWidth="1"/>
    <col min="15" max="15" width="11.85546875" customWidth="1"/>
    <col min="16" max="16" width="9.140625" customWidth="1"/>
    <col min="19" max="19" width="11.14062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43"/>
      <c r="M2" s="143"/>
      <c r="N2" s="143"/>
      <c r="O2" s="144"/>
      <c r="P2" s="255" t="s">
        <v>186</v>
      </c>
      <c r="Q2" s="255"/>
      <c r="R2" s="255"/>
      <c r="S2" s="256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330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87" t="s">
        <v>4</v>
      </c>
      <c r="B6" s="512" t="s">
        <v>5</v>
      </c>
      <c r="C6" s="513"/>
      <c r="D6" s="513"/>
      <c r="E6" s="332" t="s">
        <v>6</v>
      </c>
      <c r="F6" s="332" t="s">
        <v>7</v>
      </c>
      <c r="G6" s="332" t="s">
        <v>8</v>
      </c>
      <c r="H6" s="332" t="s">
        <v>9</v>
      </c>
      <c r="I6" s="332" t="s">
        <v>10</v>
      </c>
      <c r="J6" s="332" t="s">
        <v>11</v>
      </c>
      <c r="K6" s="512" t="s">
        <v>33</v>
      </c>
      <c r="L6" s="513"/>
      <c r="M6" s="513"/>
      <c r="N6" s="332" t="s">
        <v>6</v>
      </c>
      <c r="O6" s="332" t="s">
        <v>7</v>
      </c>
      <c r="P6" s="332" t="s">
        <v>8</v>
      </c>
      <c r="Q6" s="332" t="s">
        <v>9</v>
      </c>
      <c r="R6" s="332" t="s">
        <v>10</v>
      </c>
      <c r="S6" s="218" t="s">
        <v>11</v>
      </c>
    </row>
    <row r="7" spans="1:19" ht="21.75" customHeight="1" thickBot="1" x14ac:dyDescent="0.3">
      <c r="A7" s="460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6"/>
    </row>
    <row r="8" spans="1:19" ht="36" customHeight="1" x14ac:dyDescent="0.3">
      <c r="A8" s="165">
        <v>253</v>
      </c>
      <c r="B8" s="439" t="s">
        <v>31</v>
      </c>
      <c r="C8" s="439"/>
      <c r="D8" s="439"/>
      <c r="E8" s="154" t="s">
        <v>43</v>
      </c>
      <c r="F8" s="155" t="s">
        <v>45</v>
      </c>
      <c r="G8" s="166">
        <v>7</v>
      </c>
      <c r="H8" s="166">
        <v>13.18</v>
      </c>
      <c r="I8" s="166">
        <v>29.23</v>
      </c>
      <c r="J8" s="166">
        <v>311.54000000000002</v>
      </c>
      <c r="K8" s="439" t="s">
        <v>31</v>
      </c>
      <c r="L8" s="439"/>
      <c r="M8" s="439"/>
      <c r="N8" s="154" t="s">
        <v>43</v>
      </c>
      <c r="O8" s="155" t="s">
        <v>45</v>
      </c>
      <c r="P8" s="166">
        <v>7</v>
      </c>
      <c r="Q8" s="166">
        <v>13.18</v>
      </c>
      <c r="R8" s="166">
        <v>29.23</v>
      </c>
      <c r="S8" s="167">
        <v>311.54000000000002</v>
      </c>
    </row>
    <row r="9" spans="1:19" ht="36.7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6.75" customHeight="1" x14ac:dyDescent="0.3">
      <c r="A10" s="8">
        <v>109</v>
      </c>
      <c r="B10" s="415" t="s">
        <v>53</v>
      </c>
      <c r="C10" s="416"/>
      <c r="D10" s="417"/>
      <c r="E10" s="9" t="s">
        <v>41</v>
      </c>
      <c r="F10" s="10" t="s">
        <v>142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53</v>
      </c>
      <c r="L10" s="416"/>
      <c r="M10" s="417"/>
      <c r="N10" s="9" t="s">
        <v>41</v>
      </c>
      <c r="O10" s="10" t="s">
        <v>142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17.25" customHeight="1" x14ac:dyDescent="0.3">
      <c r="A11" s="8"/>
      <c r="B11" s="415"/>
      <c r="C11" s="416"/>
      <c r="D11" s="417"/>
      <c r="E11" s="9"/>
      <c r="F11" s="10"/>
      <c r="G11" s="27"/>
      <c r="H11" s="27"/>
      <c r="I11" s="27"/>
      <c r="J11" s="27"/>
      <c r="K11" s="415"/>
      <c r="L11" s="416"/>
      <c r="M11" s="417"/>
      <c r="N11" s="9"/>
      <c r="O11" s="10"/>
      <c r="P11" s="27"/>
      <c r="Q11" s="27"/>
      <c r="R11" s="27"/>
      <c r="S11" s="142"/>
    </row>
    <row r="12" spans="1:19" ht="18.75" customHeight="1" thickBot="1" x14ac:dyDescent="0.35">
      <c r="A12" s="193"/>
      <c r="B12" s="469"/>
      <c r="C12" s="470"/>
      <c r="D12" s="471"/>
      <c r="E12" s="194"/>
      <c r="F12" s="195"/>
      <c r="G12" s="234"/>
      <c r="H12" s="196"/>
      <c r="I12" s="196"/>
      <c r="J12" s="196"/>
      <c r="K12" s="469"/>
      <c r="L12" s="470"/>
      <c r="M12" s="471"/>
      <c r="N12" s="194"/>
      <c r="O12" s="195"/>
      <c r="P12" s="234"/>
      <c r="Q12" s="196"/>
      <c r="R12" s="196"/>
      <c r="S12" s="197"/>
    </row>
    <row r="13" spans="1:19" ht="30.75" customHeight="1" thickBot="1" x14ac:dyDescent="0.4">
      <c r="A13" s="337"/>
      <c r="B13" s="551" t="s">
        <v>125</v>
      </c>
      <c r="C13" s="552"/>
      <c r="D13" s="553"/>
      <c r="E13" s="338"/>
      <c r="F13" s="339" t="s">
        <v>156</v>
      </c>
      <c r="G13" s="340">
        <f>G8+G9+G10</f>
        <v>9.08</v>
      </c>
      <c r="H13" s="341">
        <f>H8+H9+H10</f>
        <v>13.54</v>
      </c>
      <c r="I13" s="341">
        <f>I8+I9+I10</f>
        <v>54.25</v>
      </c>
      <c r="J13" s="341">
        <f>J8+J9+J10</f>
        <v>423.74</v>
      </c>
      <c r="K13" s="551" t="s">
        <v>125</v>
      </c>
      <c r="L13" s="552"/>
      <c r="M13" s="553"/>
      <c r="N13" s="338"/>
      <c r="O13" s="339" t="s">
        <v>156</v>
      </c>
      <c r="P13" s="340">
        <f>P8+P9+P10</f>
        <v>9.08</v>
      </c>
      <c r="Q13" s="341">
        <f>Q8+Q9+Q10</f>
        <v>13.54</v>
      </c>
      <c r="R13" s="341">
        <f>R8+R9+R10</f>
        <v>54.25</v>
      </c>
      <c r="S13" s="342">
        <f>S8+S9+S10</f>
        <v>423.74</v>
      </c>
    </row>
    <row r="14" spans="1:19" ht="33" customHeight="1" thickBot="1" x14ac:dyDescent="0.3">
      <c r="A14" s="482" t="s">
        <v>16</v>
      </c>
      <c r="B14" s="483"/>
      <c r="C14" s="483"/>
      <c r="D14" s="483"/>
      <c r="E14" s="483"/>
      <c r="F14" s="483"/>
      <c r="G14" s="483"/>
      <c r="H14" s="483"/>
      <c r="I14" s="483"/>
      <c r="J14" s="484"/>
      <c r="K14" s="554" t="s">
        <v>16</v>
      </c>
      <c r="L14" s="554"/>
      <c r="M14" s="554"/>
      <c r="N14" s="554"/>
      <c r="O14" s="554"/>
      <c r="P14" s="554"/>
      <c r="Q14" s="554"/>
      <c r="R14" s="554"/>
      <c r="S14" s="555"/>
    </row>
    <row r="15" spans="1:19" ht="46.5" customHeight="1" x14ac:dyDescent="0.3">
      <c r="A15" s="148">
        <v>50</v>
      </c>
      <c r="B15" s="481" t="s">
        <v>157</v>
      </c>
      <c r="C15" s="481"/>
      <c r="D15" s="481"/>
      <c r="E15" s="149" t="s">
        <v>26</v>
      </c>
      <c r="F15" s="150" t="s">
        <v>230</v>
      </c>
      <c r="G15" s="151">
        <v>1.5</v>
      </c>
      <c r="H15" s="151">
        <v>5.5</v>
      </c>
      <c r="I15" s="151">
        <v>0.4</v>
      </c>
      <c r="J15" s="152">
        <v>89</v>
      </c>
      <c r="K15" s="481" t="s">
        <v>157</v>
      </c>
      <c r="L15" s="481"/>
      <c r="M15" s="481"/>
      <c r="N15" s="149" t="s">
        <v>26</v>
      </c>
      <c r="O15" s="150" t="s">
        <v>230</v>
      </c>
      <c r="P15" s="151">
        <v>1.5</v>
      </c>
      <c r="Q15" s="151">
        <v>5.5</v>
      </c>
      <c r="R15" s="151">
        <v>0.4</v>
      </c>
      <c r="S15" s="152">
        <v>89</v>
      </c>
    </row>
    <row r="16" spans="1:19" ht="50.25" customHeight="1" x14ac:dyDescent="0.3">
      <c r="A16" s="8">
        <v>145</v>
      </c>
      <c r="B16" s="414" t="s">
        <v>245</v>
      </c>
      <c r="C16" s="414"/>
      <c r="D16" s="414"/>
      <c r="E16" s="9" t="s">
        <v>38</v>
      </c>
      <c r="F16" s="10" t="s">
        <v>229</v>
      </c>
      <c r="G16" s="19">
        <v>6.28</v>
      </c>
      <c r="H16" s="19">
        <v>5.09</v>
      </c>
      <c r="I16" s="19">
        <v>32.630000000000003</v>
      </c>
      <c r="J16" s="19">
        <v>129.84</v>
      </c>
      <c r="K16" s="414" t="s">
        <v>245</v>
      </c>
      <c r="L16" s="414"/>
      <c r="M16" s="414"/>
      <c r="N16" s="9" t="s">
        <v>38</v>
      </c>
      <c r="O16" s="10" t="s">
        <v>229</v>
      </c>
      <c r="P16" s="19">
        <v>6.28</v>
      </c>
      <c r="Q16" s="19">
        <v>5.09</v>
      </c>
      <c r="R16" s="19">
        <v>32.630000000000003</v>
      </c>
      <c r="S16" s="141">
        <v>129.84</v>
      </c>
    </row>
    <row r="17" spans="1:21" ht="45.75" customHeight="1" x14ac:dyDescent="0.3">
      <c r="A17" s="8">
        <v>248</v>
      </c>
      <c r="B17" s="414" t="s">
        <v>36</v>
      </c>
      <c r="C17" s="414"/>
      <c r="D17" s="414"/>
      <c r="E17" s="9" t="s">
        <v>43</v>
      </c>
      <c r="F17" s="10" t="s">
        <v>331</v>
      </c>
      <c r="G17" s="19">
        <v>6.78</v>
      </c>
      <c r="H17" s="19">
        <v>0.82</v>
      </c>
      <c r="I17" s="19">
        <v>34.85</v>
      </c>
      <c r="J17" s="19">
        <v>173.88</v>
      </c>
      <c r="K17" s="414" t="s">
        <v>36</v>
      </c>
      <c r="L17" s="414"/>
      <c r="M17" s="414"/>
      <c r="N17" s="9" t="s">
        <v>43</v>
      </c>
      <c r="O17" s="10" t="s">
        <v>331</v>
      </c>
      <c r="P17" s="19">
        <v>6.78</v>
      </c>
      <c r="Q17" s="19">
        <v>0.82</v>
      </c>
      <c r="R17" s="19">
        <v>34.85</v>
      </c>
      <c r="S17" s="141">
        <v>173.88</v>
      </c>
    </row>
    <row r="18" spans="1:21" ht="45.75" customHeight="1" x14ac:dyDescent="0.3">
      <c r="A18" s="18">
        <v>411</v>
      </c>
      <c r="B18" s="440" t="s">
        <v>246</v>
      </c>
      <c r="C18" s="440"/>
      <c r="D18" s="440"/>
      <c r="E18" s="20" t="s">
        <v>26</v>
      </c>
      <c r="F18" s="21" t="s">
        <v>332</v>
      </c>
      <c r="G18" s="46">
        <v>12.24</v>
      </c>
      <c r="H18" s="46">
        <v>10.71</v>
      </c>
      <c r="I18" s="46">
        <v>9.2899999999999991</v>
      </c>
      <c r="J18" s="177">
        <v>188.57</v>
      </c>
      <c r="K18" s="440" t="s">
        <v>246</v>
      </c>
      <c r="L18" s="440"/>
      <c r="M18" s="440"/>
      <c r="N18" s="20" t="s">
        <v>26</v>
      </c>
      <c r="O18" s="21" t="s">
        <v>332</v>
      </c>
      <c r="P18" s="46">
        <v>12.24</v>
      </c>
      <c r="Q18" s="46">
        <v>10.71</v>
      </c>
      <c r="R18" s="46">
        <v>9.2899999999999991</v>
      </c>
      <c r="S18" s="177">
        <v>188.57</v>
      </c>
    </row>
    <row r="19" spans="1:21" ht="45" customHeight="1" x14ac:dyDescent="0.3">
      <c r="A19" s="45">
        <v>508</v>
      </c>
      <c r="B19" s="440" t="s">
        <v>333</v>
      </c>
      <c r="C19" s="440"/>
      <c r="D19" s="440"/>
      <c r="E19" s="20" t="s">
        <v>23</v>
      </c>
      <c r="F19" s="21" t="s">
        <v>334</v>
      </c>
      <c r="G19" s="46">
        <v>0.7</v>
      </c>
      <c r="H19" s="46">
        <v>0.3</v>
      </c>
      <c r="I19" s="46">
        <v>22.8</v>
      </c>
      <c r="J19" s="177">
        <v>97</v>
      </c>
      <c r="K19" s="440" t="s">
        <v>333</v>
      </c>
      <c r="L19" s="440"/>
      <c r="M19" s="440"/>
      <c r="N19" s="20" t="s">
        <v>23</v>
      </c>
      <c r="O19" s="21" t="s">
        <v>334</v>
      </c>
      <c r="P19" s="46">
        <v>0.7</v>
      </c>
      <c r="Q19" s="46">
        <v>0.3</v>
      </c>
      <c r="R19" s="46">
        <v>22.8</v>
      </c>
      <c r="S19" s="177">
        <v>97</v>
      </c>
    </row>
    <row r="20" spans="1:21" ht="45.75" customHeight="1" x14ac:dyDescent="0.3">
      <c r="A20" s="8">
        <v>108</v>
      </c>
      <c r="B20" s="415" t="s">
        <v>21</v>
      </c>
      <c r="C20" s="416"/>
      <c r="D20" s="417"/>
      <c r="E20" s="9" t="s">
        <v>48</v>
      </c>
      <c r="F20" s="10" t="s">
        <v>321</v>
      </c>
      <c r="G20" s="27">
        <v>3.8</v>
      </c>
      <c r="H20" s="27">
        <v>0.4</v>
      </c>
      <c r="I20" s="27">
        <v>24.6</v>
      </c>
      <c r="J20" s="27">
        <v>117.5</v>
      </c>
      <c r="K20" s="415" t="s">
        <v>21</v>
      </c>
      <c r="L20" s="416"/>
      <c r="M20" s="417"/>
      <c r="N20" s="9" t="s">
        <v>48</v>
      </c>
      <c r="O20" s="10" t="s">
        <v>321</v>
      </c>
      <c r="P20" s="27">
        <v>3.8</v>
      </c>
      <c r="Q20" s="27">
        <v>0.4</v>
      </c>
      <c r="R20" s="27">
        <v>24.6</v>
      </c>
      <c r="S20" s="142">
        <v>117.5</v>
      </c>
    </row>
    <row r="21" spans="1:21" ht="45" customHeight="1" x14ac:dyDescent="0.3">
      <c r="A21" s="8">
        <v>109</v>
      </c>
      <c r="B21" s="415" t="s">
        <v>53</v>
      </c>
      <c r="C21" s="416"/>
      <c r="D21" s="417"/>
      <c r="E21" s="9" t="s">
        <v>41</v>
      </c>
      <c r="F21" s="10" t="s">
        <v>322</v>
      </c>
      <c r="G21" s="24">
        <v>1.98</v>
      </c>
      <c r="H21" s="27">
        <v>0.36</v>
      </c>
      <c r="I21" s="27">
        <v>10.02</v>
      </c>
      <c r="J21" s="27">
        <v>52.2</v>
      </c>
      <c r="K21" s="415" t="s">
        <v>53</v>
      </c>
      <c r="L21" s="416"/>
      <c r="M21" s="417"/>
      <c r="N21" s="9" t="s">
        <v>41</v>
      </c>
      <c r="O21" s="10" t="s">
        <v>322</v>
      </c>
      <c r="P21" s="24">
        <v>1.98</v>
      </c>
      <c r="Q21" s="27">
        <v>0.36</v>
      </c>
      <c r="R21" s="27">
        <v>10.02</v>
      </c>
      <c r="S21" s="142">
        <v>52.2</v>
      </c>
    </row>
    <row r="22" spans="1:21" ht="39" customHeight="1" x14ac:dyDescent="0.3">
      <c r="A22" s="8">
        <v>112</v>
      </c>
      <c r="B22" s="415" t="s">
        <v>63</v>
      </c>
      <c r="C22" s="416"/>
      <c r="D22" s="417"/>
      <c r="E22" s="9" t="s">
        <v>335</v>
      </c>
      <c r="F22" s="10" t="s">
        <v>336</v>
      </c>
      <c r="G22" s="24">
        <v>0.35</v>
      </c>
      <c r="H22" s="27">
        <v>0.35</v>
      </c>
      <c r="I22" s="27">
        <v>8.6</v>
      </c>
      <c r="J22" s="142">
        <v>41.23</v>
      </c>
      <c r="K22" s="415" t="s">
        <v>63</v>
      </c>
      <c r="L22" s="416"/>
      <c r="M22" s="417"/>
      <c r="N22" s="9" t="s">
        <v>335</v>
      </c>
      <c r="O22" s="10" t="s">
        <v>336</v>
      </c>
      <c r="P22" s="24">
        <v>0.35</v>
      </c>
      <c r="Q22" s="27">
        <v>0.35</v>
      </c>
      <c r="R22" s="27">
        <v>8.6</v>
      </c>
      <c r="S22" s="142">
        <v>41.23</v>
      </c>
    </row>
    <row r="23" spans="1:21" ht="32.25" customHeight="1" thickBot="1" x14ac:dyDescent="0.35">
      <c r="A23" s="193"/>
      <c r="B23" s="469"/>
      <c r="C23" s="470"/>
      <c r="D23" s="471"/>
      <c r="E23" s="194"/>
      <c r="F23" s="195"/>
      <c r="G23" s="234"/>
      <c r="H23" s="196"/>
      <c r="I23" s="196"/>
      <c r="J23" s="196"/>
      <c r="K23" s="469"/>
      <c r="L23" s="470"/>
      <c r="M23" s="471"/>
      <c r="N23" s="194"/>
      <c r="O23" s="195"/>
      <c r="P23" s="234"/>
      <c r="Q23" s="196"/>
      <c r="R23" s="196"/>
      <c r="S23" s="197"/>
    </row>
    <row r="24" spans="1:21" ht="24.75" customHeight="1" thickBot="1" x14ac:dyDescent="0.4">
      <c r="A24" s="452" t="s">
        <v>14</v>
      </c>
      <c r="B24" s="453"/>
      <c r="C24" s="453"/>
      <c r="D24" s="454"/>
      <c r="E24" s="333">
        <f t="shared" ref="E24:J24" si="0">E15+E16+E17+E18+E19+E20+E21+E22+E23</f>
        <v>1095</v>
      </c>
      <c r="F24" s="223">
        <f t="shared" si="0"/>
        <v>200.5</v>
      </c>
      <c r="G24" s="173">
        <f t="shared" si="0"/>
        <v>33.630000000000003</v>
      </c>
      <c r="H24" s="173">
        <f t="shared" si="0"/>
        <v>23.53</v>
      </c>
      <c r="I24" s="173">
        <f t="shared" si="0"/>
        <v>143.19</v>
      </c>
      <c r="J24" s="173">
        <f t="shared" si="0"/>
        <v>889.22</v>
      </c>
      <c r="K24" s="455" t="s">
        <v>14</v>
      </c>
      <c r="L24" s="453"/>
      <c r="M24" s="454"/>
      <c r="N24" s="333">
        <f t="shared" ref="N24:S24" si="1">N15+N16+N17+N18+N19+N20+N21+N22+N23</f>
        <v>1095</v>
      </c>
      <c r="O24" s="223">
        <f t="shared" si="1"/>
        <v>200.5</v>
      </c>
      <c r="P24" s="175">
        <f t="shared" si="1"/>
        <v>33.630000000000003</v>
      </c>
      <c r="Q24" s="175">
        <f t="shared" si="1"/>
        <v>23.53</v>
      </c>
      <c r="R24" s="175">
        <f t="shared" si="1"/>
        <v>143.19</v>
      </c>
      <c r="S24" s="176">
        <f t="shared" si="1"/>
        <v>889.22</v>
      </c>
    </row>
    <row r="25" spans="1:21" ht="13.5" customHeight="1" x14ac:dyDescent="0.25">
      <c r="A25" s="460" t="s">
        <v>34</v>
      </c>
      <c r="B25" s="461"/>
      <c r="C25" s="461"/>
      <c r="D25" s="461"/>
      <c r="E25" s="461"/>
      <c r="F25" s="461"/>
      <c r="G25" s="461"/>
      <c r="H25" s="461"/>
      <c r="I25" s="461"/>
      <c r="J25" s="462"/>
      <c r="K25" s="463" t="s">
        <v>34</v>
      </c>
      <c r="L25" s="464"/>
      <c r="M25" s="464"/>
      <c r="N25" s="464"/>
      <c r="O25" s="464"/>
      <c r="P25" s="464"/>
      <c r="Q25" s="464"/>
      <c r="R25" s="464"/>
      <c r="S25" s="465"/>
    </row>
    <row r="26" spans="1:21" ht="15" customHeight="1" thickBot="1" x14ac:dyDescent="0.3">
      <c r="A26" s="460"/>
      <c r="B26" s="461"/>
      <c r="C26" s="461"/>
      <c r="D26" s="461"/>
      <c r="E26" s="461"/>
      <c r="F26" s="461"/>
      <c r="G26" s="461"/>
      <c r="H26" s="461"/>
      <c r="I26" s="461"/>
      <c r="J26" s="462"/>
      <c r="K26" s="463"/>
      <c r="L26" s="464"/>
      <c r="M26" s="464"/>
      <c r="N26" s="464"/>
      <c r="O26" s="464"/>
      <c r="P26" s="464"/>
      <c r="Q26" s="464"/>
      <c r="R26" s="464"/>
      <c r="S26" s="465"/>
      <c r="T26" s="55"/>
      <c r="U26" s="55"/>
    </row>
    <row r="27" spans="1:21" ht="34.5" customHeight="1" x14ac:dyDescent="0.3">
      <c r="A27" s="165">
        <v>515</v>
      </c>
      <c r="B27" s="481" t="s">
        <v>70</v>
      </c>
      <c r="C27" s="481"/>
      <c r="D27" s="481"/>
      <c r="E27" s="149" t="s">
        <v>23</v>
      </c>
      <c r="F27" s="190">
        <v>22</v>
      </c>
      <c r="G27" s="151">
        <v>5.22</v>
      </c>
      <c r="H27" s="151">
        <v>4.5</v>
      </c>
      <c r="I27" s="151">
        <v>8.64</v>
      </c>
      <c r="J27" s="191">
        <v>95.4</v>
      </c>
      <c r="K27" s="481" t="s">
        <v>70</v>
      </c>
      <c r="L27" s="481"/>
      <c r="M27" s="481"/>
      <c r="N27" s="149" t="s">
        <v>23</v>
      </c>
      <c r="O27" s="190">
        <v>22</v>
      </c>
      <c r="P27" s="151">
        <v>5.22</v>
      </c>
      <c r="Q27" s="151">
        <v>4.5</v>
      </c>
      <c r="R27" s="151">
        <v>8.64</v>
      </c>
      <c r="S27" s="192">
        <v>95.4</v>
      </c>
    </row>
    <row r="28" spans="1:21" ht="42.75" customHeight="1" thickBot="1" x14ac:dyDescent="0.35">
      <c r="A28" s="193">
        <v>573</v>
      </c>
      <c r="B28" s="556" t="s">
        <v>81</v>
      </c>
      <c r="C28" s="556"/>
      <c r="D28" s="556"/>
      <c r="E28" s="194" t="s">
        <v>24</v>
      </c>
      <c r="F28" s="195" t="s">
        <v>337</v>
      </c>
      <c r="G28" s="196">
        <v>9</v>
      </c>
      <c r="H28" s="196">
        <v>6.85</v>
      </c>
      <c r="I28" s="196">
        <v>74</v>
      </c>
      <c r="J28" s="196">
        <v>385.5</v>
      </c>
      <c r="K28" s="556" t="s">
        <v>81</v>
      </c>
      <c r="L28" s="556"/>
      <c r="M28" s="556"/>
      <c r="N28" s="194" t="s">
        <v>24</v>
      </c>
      <c r="O28" s="195" t="s">
        <v>337</v>
      </c>
      <c r="P28" s="196">
        <v>9</v>
      </c>
      <c r="Q28" s="196">
        <v>6.85</v>
      </c>
      <c r="R28" s="196">
        <v>74</v>
      </c>
      <c r="S28" s="197">
        <v>385.5</v>
      </c>
    </row>
    <row r="29" spans="1:21" ht="32.25" customHeight="1" thickBot="1" x14ac:dyDescent="0.4">
      <c r="A29" s="506" t="s">
        <v>14</v>
      </c>
      <c r="B29" s="507"/>
      <c r="C29" s="507"/>
      <c r="D29" s="507"/>
      <c r="E29" s="333">
        <f t="shared" ref="E29:J29" si="2">E27+E28</f>
        <v>290</v>
      </c>
      <c r="F29" s="333">
        <f t="shared" si="2"/>
        <v>34.049999999999997</v>
      </c>
      <c r="G29" s="173">
        <f t="shared" si="2"/>
        <v>14.219999999999999</v>
      </c>
      <c r="H29" s="173">
        <f t="shared" si="2"/>
        <v>11.35</v>
      </c>
      <c r="I29" s="173">
        <f t="shared" si="2"/>
        <v>82.64</v>
      </c>
      <c r="J29" s="173">
        <f t="shared" si="2"/>
        <v>480.9</v>
      </c>
      <c r="K29" s="507" t="s">
        <v>14</v>
      </c>
      <c r="L29" s="507"/>
      <c r="M29" s="507"/>
      <c r="N29" s="333">
        <f t="shared" ref="N29:S29" si="3">N27+N28</f>
        <v>290</v>
      </c>
      <c r="O29" s="333">
        <f t="shared" si="3"/>
        <v>34.049999999999997</v>
      </c>
      <c r="P29" s="173">
        <f t="shared" si="3"/>
        <v>14.219999999999999</v>
      </c>
      <c r="Q29" s="173">
        <f t="shared" si="3"/>
        <v>11.35</v>
      </c>
      <c r="R29" s="173">
        <f t="shared" si="3"/>
        <v>82.64</v>
      </c>
      <c r="S29" s="189">
        <f t="shared" si="3"/>
        <v>480.9</v>
      </c>
    </row>
    <row r="30" spans="1:21" ht="31.5" customHeight="1" thickBot="1" x14ac:dyDescent="0.4">
      <c r="A30" s="515" t="s">
        <v>14</v>
      </c>
      <c r="B30" s="516"/>
      <c r="C30" s="516"/>
      <c r="D30" s="517"/>
      <c r="E30" s="343">
        <f>E13+E24+E29</f>
        <v>1385</v>
      </c>
      <c r="F30" s="199">
        <f>F13+F24+F29</f>
        <v>300.97000000000003</v>
      </c>
      <c r="G30" s="198"/>
      <c r="H30" s="198"/>
      <c r="I30" s="198"/>
      <c r="J30" s="198"/>
      <c r="K30" s="518" t="s">
        <v>14</v>
      </c>
      <c r="L30" s="516"/>
      <c r="M30" s="517"/>
      <c r="N30" s="343">
        <f>N13+N24+N29</f>
        <v>1385</v>
      </c>
      <c r="O30" s="199">
        <f>O13+O24+O29</f>
        <v>300.97000000000003</v>
      </c>
      <c r="P30" s="198"/>
      <c r="Q30" s="198"/>
      <c r="R30" s="198"/>
      <c r="S30" s="200"/>
      <c r="T30" s="451"/>
      <c r="U30" s="451"/>
    </row>
    <row r="31" spans="1:21" ht="37.5" customHeight="1" x14ac:dyDescent="0.3">
      <c r="F31" s="37" t="s">
        <v>30</v>
      </c>
      <c r="G31" s="37"/>
      <c r="H31" s="37"/>
      <c r="I31" s="37"/>
      <c r="J31" s="38"/>
      <c r="K31" s="1"/>
      <c r="T31" s="67"/>
      <c r="U31" s="66"/>
    </row>
    <row r="32" spans="1:21" ht="40.5" customHeight="1" x14ac:dyDescent="0.25"/>
  </sheetData>
  <mergeCells count="58">
    <mergeCell ref="T30:U30"/>
    <mergeCell ref="K29:M29"/>
    <mergeCell ref="K30:M30"/>
    <mergeCell ref="A29:D29"/>
    <mergeCell ref="A30:D30"/>
    <mergeCell ref="B28:D28"/>
    <mergeCell ref="K28:M28"/>
    <mergeCell ref="A25:J26"/>
    <mergeCell ref="K25:S26"/>
    <mergeCell ref="B27:D27"/>
    <mergeCell ref="K27:M27"/>
    <mergeCell ref="B23:D23"/>
    <mergeCell ref="K23:M23"/>
    <mergeCell ref="K24:M24"/>
    <mergeCell ref="A24:D24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K15:M15"/>
    <mergeCell ref="A14:J14"/>
    <mergeCell ref="K14:S14"/>
    <mergeCell ref="B15:D15"/>
    <mergeCell ref="B16:D16"/>
    <mergeCell ref="K16:M16"/>
    <mergeCell ref="K11:M11"/>
    <mergeCell ref="B13:D13"/>
    <mergeCell ref="K13:M13"/>
    <mergeCell ref="B11:D11"/>
    <mergeCell ref="B12:D12"/>
    <mergeCell ref="K12:M12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opLeftCell="A36" workbookViewId="0">
      <selection activeCell="E18" sqref="E18"/>
    </sheetView>
  </sheetViews>
  <sheetFormatPr defaultRowHeight="15" x14ac:dyDescent="0.25"/>
  <cols>
    <col min="4" max="4" width="17.85546875" customWidth="1"/>
    <col min="6" max="6" width="11.42578125" customWidth="1"/>
    <col min="10" max="10" width="11.28515625" customWidth="1"/>
    <col min="13" max="13" width="16.85546875" customWidth="1"/>
    <col min="15" max="15" width="11.7109375" customWidth="1"/>
    <col min="19" max="19" width="11.28515625" customWidth="1"/>
  </cols>
  <sheetData>
    <row r="1" spans="1:19" ht="18.75" x14ac:dyDescent="0.3">
      <c r="A1" s="421" t="s">
        <v>0</v>
      </c>
      <c r="B1" s="421"/>
      <c r="C1" s="421"/>
      <c r="D1" s="421"/>
      <c r="E1" s="1"/>
      <c r="F1" s="1"/>
      <c r="G1" s="1"/>
      <c r="H1" s="1"/>
      <c r="I1" s="1"/>
      <c r="J1" s="1"/>
      <c r="K1" s="1"/>
      <c r="L1" s="421"/>
      <c r="M1" s="421"/>
      <c r="N1" s="421"/>
      <c r="O1" s="421"/>
      <c r="P1" s="421" t="s">
        <v>1</v>
      </c>
      <c r="Q1" s="421"/>
      <c r="R1" s="421"/>
      <c r="S1" s="421"/>
    </row>
    <row r="2" spans="1:19" ht="18.75" x14ac:dyDescent="0.3">
      <c r="A2" s="421" t="s">
        <v>2</v>
      </c>
      <c r="B2" s="421"/>
      <c r="C2" s="421"/>
      <c r="D2" s="421"/>
      <c r="E2" s="1"/>
      <c r="F2" s="1"/>
      <c r="G2" s="1"/>
      <c r="H2" s="1"/>
      <c r="I2" s="1"/>
      <c r="J2" s="1"/>
      <c r="K2" s="1"/>
      <c r="L2" s="262"/>
      <c r="M2" s="262"/>
      <c r="N2" s="262"/>
      <c r="O2" s="263"/>
      <c r="P2" s="262" t="s">
        <v>186</v>
      </c>
      <c r="Q2" s="262"/>
      <c r="R2" s="262"/>
      <c r="S2" s="263"/>
    </row>
    <row r="3" spans="1:19" ht="18.75" x14ac:dyDescent="0.3">
      <c r="A3" s="421" t="s">
        <v>3</v>
      </c>
      <c r="B3" s="421"/>
      <c r="C3" s="421"/>
      <c r="D3" s="421"/>
      <c r="E3" s="1"/>
      <c r="F3" s="1"/>
      <c r="G3" s="1"/>
      <c r="H3" s="1"/>
      <c r="I3" s="1"/>
      <c r="J3" s="1"/>
      <c r="K3" s="1"/>
      <c r="L3" s="421"/>
      <c r="M3" s="421"/>
      <c r="N3" s="421"/>
      <c r="O3" s="421"/>
      <c r="P3" s="421" t="s">
        <v>87</v>
      </c>
      <c r="Q3" s="421"/>
      <c r="R3" s="421"/>
      <c r="S3" s="421"/>
    </row>
    <row r="4" spans="1:19" ht="18.75" x14ac:dyDescent="0.3">
      <c r="F4" s="423" t="s">
        <v>12</v>
      </c>
      <c r="G4" s="423"/>
      <c r="H4" s="423"/>
      <c r="I4" s="423"/>
      <c r="J4" s="423"/>
      <c r="K4" s="423"/>
      <c r="L4" s="423"/>
    </row>
    <row r="5" spans="1:19" ht="20.25" thickBot="1" x14ac:dyDescent="0.4">
      <c r="B5" s="425" t="s">
        <v>270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492"/>
      <c r="D6" s="493"/>
      <c r="E6" s="308" t="s">
        <v>6</v>
      </c>
      <c r="F6" s="310" t="s">
        <v>7</v>
      </c>
      <c r="G6" s="310" t="s">
        <v>8</v>
      </c>
      <c r="H6" s="310" t="s">
        <v>9</v>
      </c>
      <c r="I6" s="310" t="s">
        <v>10</v>
      </c>
      <c r="J6" s="309" t="s">
        <v>11</v>
      </c>
      <c r="K6" s="491" t="s">
        <v>33</v>
      </c>
      <c r="L6" s="492"/>
      <c r="M6" s="493"/>
      <c r="N6" s="308" t="s">
        <v>6</v>
      </c>
      <c r="O6" s="310" t="s">
        <v>7</v>
      </c>
      <c r="P6" s="310" t="s">
        <v>8</v>
      </c>
      <c r="Q6" s="310" t="s">
        <v>9</v>
      </c>
      <c r="R6" s="310" t="s">
        <v>10</v>
      </c>
      <c r="S6" s="218" t="s">
        <v>11</v>
      </c>
    </row>
    <row r="7" spans="1:19" ht="32.25" customHeight="1" x14ac:dyDescent="0.25">
      <c r="A7" s="482" t="s">
        <v>13</v>
      </c>
      <c r="B7" s="483"/>
      <c r="C7" s="483"/>
      <c r="D7" s="483"/>
      <c r="E7" s="483"/>
      <c r="F7" s="483"/>
      <c r="G7" s="483"/>
      <c r="H7" s="483"/>
      <c r="I7" s="483"/>
      <c r="J7" s="484"/>
      <c r="K7" s="508" t="s">
        <v>13</v>
      </c>
      <c r="L7" s="509"/>
      <c r="M7" s="509"/>
      <c r="N7" s="509"/>
      <c r="O7" s="509"/>
      <c r="P7" s="509"/>
      <c r="Q7" s="509"/>
      <c r="R7" s="509"/>
      <c r="S7" s="557"/>
    </row>
    <row r="8" spans="1:19" ht="34.5" customHeight="1" x14ac:dyDescent="0.3">
      <c r="A8" s="184">
        <v>260</v>
      </c>
      <c r="B8" s="435" t="s">
        <v>189</v>
      </c>
      <c r="C8" s="436"/>
      <c r="D8" s="437"/>
      <c r="E8" s="9" t="s">
        <v>43</v>
      </c>
      <c r="F8" s="10" t="s">
        <v>151</v>
      </c>
      <c r="G8" s="23">
        <v>6.31</v>
      </c>
      <c r="H8" s="23">
        <v>13.99</v>
      </c>
      <c r="I8" s="23">
        <v>30.07</v>
      </c>
      <c r="J8" s="23">
        <v>271.44</v>
      </c>
      <c r="K8" s="435" t="s">
        <v>189</v>
      </c>
      <c r="L8" s="436"/>
      <c r="M8" s="437"/>
      <c r="N8" s="9" t="s">
        <v>43</v>
      </c>
      <c r="O8" s="10" t="s">
        <v>151</v>
      </c>
      <c r="P8" s="23">
        <v>6.31</v>
      </c>
      <c r="Q8" s="23">
        <v>13.99</v>
      </c>
      <c r="R8" s="23">
        <v>30.07</v>
      </c>
      <c r="S8" s="210">
        <v>271.44</v>
      </c>
    </row>
    <row r="9" spans="1:19" ht="40.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42" customHeight="1" x14ac:dyDescent="0.3">
      <c r="A10" s="8">
        <v>109</v>
      </c>
      <c r="B10" s="415" t="s">
        <v>223</v>
      </c>
      <c r="C10" s="416"/>
      <c r="D10" s="417"/>
      <c r="E10" s="9" t="s">
        <v>41</v>
      </c>
      <c r="F10" s="10" t="s">
        <v>161</v>
      </c>
      <c r="G10" s="24">
        <v>1.98</v>
      </c>
      <c r="H10" s="27">
        <v>0.36</v>
      </c>
      <c r="I10" s="27">
        <v>10.02</v>
      </c>
      <c r="J10" s="27">
        <v>52.2</v>
      </c>
      <c r="K10" s="415" t="s">
        <v>223</v>
      </c>
      <c r="L10" s="416"/>
      <c r="M10" s="417"/>
      <c r="N10" s="9" t="s">
        <v>41</v>
      </c>
      <c r="O10" s="10" t="s">
        <v>161</v>
      </c>
      <c r="P10" s="24">
        <v>1.98</v>
      </c>
      <c r="Q10" s="27">
        <v>0.36</v>
      </c>
      <c r="R10" s="27">
        <v>10.02</v>
      </c>
      <c r="S10" s="142">
        <v>52.2</v>
      </c>
    </row>
    <row r="11" spans="1:19" ht="32.25" customHeight="1" thickBot="1" x14ac:dyDescent="0.35">
      <c r="A11" s="268"/>
      <c r="B11" s="469"/>
      <c r="C11" s="470"/>
      <c r="D11" s="471"/>
      <c r="E11" s="194"/>
      <c r="F11" s="195"/>
      <c r="G11" s="321"/>
      <c r="H11" s="321"/>
      <c r="I11" s="321"/>
      <c r="J11" s="321"/>
      <c r="K11" s="469"/>
      <c r="L11" s="470"/>
      <c r="M11" s="471"/>
      <c r="N11" s="194"/>
      <c r="O11" s="195"/>
      <c r="P11" s="321"/>
      <c r="Q11" s="321"/>
      <c r="R11" s="321"/>
      <c r="S11" s="322"/>
    </row>
    <row r="12" spans="1:19" ht="31.5" customHeight="1" thickBot="1" x14ac:dyDescent="0.4">
      <c r="A12" s="452" t="s">
        <v>14</v>
      </c>
      <c r="B12" s="453"/>
      <c r="C12" s="453"/>
      <c r="D12" s="454"/>
      <c r="E12" s="311">
        <f t="shared" ref="E12:J12" si="0">E8+E10+E11</f>
        <v>210</v>
      </c>
      <c r="F12" s="223">
        <f>F8+F9+F10+F11</f>
        <v>40.799999999999997</v>
      </c>
      <c r="G12" s="173">
        <f t="shared" si="0"/>
        <v>8.2899999999999991</v>
      </c>
      <c r="H12" s="173">
        <f t="shared" si="0"/>
        <v>14.35</v>
      </c>
      <c r="I12" s="173">
        <f t="shared" si="0"/>
        <v>40.090000000000003</v>
      </c>
      <c r="J12" s="173">
        <f t="shared" si="0"/>
        <v>323.64</v>
      </c>
      <c r="K12" s="455" t="s">
        <v>14</v>
      </c>
      <c r="L12" s="453"/>
      <c r="M12" s="454"/>
      <c r="N12" s="311">
        <f t="shared" ref="N12:S12" si="1">N8+N10+N11</f>
        <v>210</v>
      </c>
      <c r="O12" s="312">
        <f>O8+O9+O10+O11</f>
        <v>40.799999999999997</v>
      </c>
      <c r="P12" s="224">
        <f t="shared" si="1"/>
        <v>8.2899999999999991</v>
      </c>
      <c r="Q12" s="224">
        <f t="shared" si="1"/>
        <v>14.35</v>
      </c>
      <c r="R12" s="224">
        <f t="shared" si="1"/>
        <v>40.090000000000003</v>
      </c>
      <c r="S12" s="225">
        <f t="shared" si="1"/>
        <v>323.64</v>
      </c>
    </row>
    <row r="13" spans="1:19" ht="26.25" customHeight="1" x14ac:dyDescent="0.3">
      <c r="A13" s="558"/>
      <c r="B13" s="483"/>
      <c r="C13" s="483"/>
      <c r="D13" s="483"/>
      <c r="E13" s="483"/>
      <c r="F13" s="483"/>
      <c r="G13" s="483"/>
      <c r="H13" s="483"/>
      <c r="I13" s="483"/>
      <c r="J13" s="484"/>
      <c r="K13" s="559"/>
      <c r="L13" s="560"/>
      <c r="M13" s="560"/>
      <c r="N13" s="560"/>
      <c r="O13" s="560"/>
      <c r="P13" s="560"/>
      <c r="Q13" s="560"/>
      <c r="R13" s="560"/>
      <c r="S13" s="561"/>
    </row>
    <row r="14" spans="1:19" ht="3" hidden="1" customHeight="1" x14ac:dyDescent="0.3">
      <c r="A14" s="11"/>
      <c r="B14" s="415"/>
      <c r="C14" s="416"/>
      <c r="D14" s="417"/>
      <c r="E14" s="9"/>
      <c r="F14" s="10"/>
      <c r="G14" s="41"/>
      <c r="H14" s="41"/>
      <c r="I14" s="41"/>
      <c r="J14" s="41"/>
      <c r="K14" s="415"/>
      <c r="L14" s="416"/>
      <c r="M14" s="417"/>
      <c r="N14" s="9"/>
      <c r="O14" s="10"/>
      <c r="P14" s="41"/>
      <c r="Q14" s="41"/>
      <c r="R14" s="41"/>
      <c r="S14" s="41"/>
    </row>
    <row r="15" spans="1:19" ht="39.75" hidden="1" customHeight="1" x14ac:dyDescent="0.3">
      <c r="A15" s="45"/>
      <c r="B15" s="415"/>
      <c r="C15" s="416"/>
      <c r="D15" s="417"/>
      <c r="E15" s="20"/>
      <c r="F15" s="21"/>
      <c r="G15" s="46"/>
      <c r="H15" s="46"/>
      <c r="I15" s="46"/>
      <c r="J15" s="177"/>
      <c r="K15" s="519"/>
      <c r="L15" s="416"/>
      <c r="M15" s="417"/>
      <c r="N15" s="20"/>
      <c r="O15" s="21"/>
      <c r="P15" s="46"/>
      <c r="Q15" s="46"/>
      <c r="R15" s="46"/>
      <c r="S15" s="177"/>
    </row>
    <row r="16" spans="1:19" ht="29.25" hidden="1" customHeight="1" x14ac:dyDescent="0.35">
      <c r="A16" s="418"/>
      <c r="B16" s="419"/>
      <c r="C16" s="419"/>
      <c r="D16" s="420"/>
      <c r="E16" s="261"/>
      <c r="F16" s="36"/>
      <c r="G16" s="42"/>
      <c r="H16" s="42"/>
      <c r="I16" s="42"/>
      <c r="J16" s="42"/>
      <c r="K16" s="418"/>
      <c r="L16" s="419"/>
      <c r="M16" s="420"/>
      <c r="N16" s="261"/>
      <c r="O16" s="36"/>
      <c r="P16" s="42"/>
      <c r="Q16" s="42"/>
      <c r="R16" s="42"/>
      <c r="S16" s="42"/>
    </row>
    <row r="17" spans="1:21" ht="35.25" customHeight="1" thickBot="1" x14ac:dyDescent="0.3">
      <c r="A17" s="409" t="s">
        <v>16</v>
      </c>
      <c r="B17" s="410"/>
      <c r="C17" s="410"/>
      <c r="D17" s="410"/>
      <c r="E17" s="410"/>
      <c r="F17" s="410"/>
      <c r="G17" s="410"/>
      <c r="H17" s="410"/>
      <c r="I17" s="410"/>
      <c r="J17" s="411"/>
      <c r="K17" s="562" t="s">
        <v>16</v>
      </c>
      <c r="L17" s="563"/>
      <c r="M17" s="563"/>
      <c r="N17" s="563"/>
      <c r="O17" s="563"/>
      <c r="P17" s="563"/>
      <c r="Q17" s="563"/>
      <c r="R17" s="563"/>
      <c r="S17" s="564"/>
    </row>
    <row r="18" spans="1:21" ht="43.5" customHeight="1" x14ac:dyDescent="0.3">
      <c r="A18" s="165">
        <v>18</v>
      </c>
      <c r="B18" s="475" t="s">
        <v>262</v>
      </c>
      <c r="C18" s="476"/>
      <c r="D18" s="477"/>
      <c r="E18" s="154" t="s">
        <v>26</v>
      </c>
      <c r="F18" s="155" t="s">
        <v>213</v>
      </c>
      <c r="G18" s="166">
        <v>0.8</v>
      </c>
      <c r="H18" s="166">
        <v>10.1</v>
      </c>
      <c r="I18" s="166">
        <v>2.1</v>
      </c>
      <c r="J18" s="167">
        <v>102</v>
      </c>
      <c r="K18" s="475" t="s">
        <v>262</v>
      </c>
      <c r="L18" s="476"/>
      <c r="M18" s="477"/>
      <c r="N18" s="154" t="s">
        <v>26</v>
      </c>
      <c r="O18" s="155" t="s">
        <v>213</v>
      </c>
      <c r="P18" s="166">
        <v>0.8</v>
      </c>
      <c r="Q18" s="166">
        <v>10.1</v>
      </c>
      <c r="R18" s="166">
        <v>2.1</v>
      </c>
      <c r="S18" s="167">
        <v>102</v>
      </c>
    </row>
    <row r="19" spans="1:21" ht="55.5" customHeight="1" x14ac:dyDescent="0.3">
      <c r="A19" s="13">
        <v>144</v>
      </c>
      <c r="B19" s="445" t="s">
        <v>82</v>
      </c>
      <c r="C19" s="446"/>
      <c r="D19" s="447"/>
      <c r="E19" s="14" t="s">
        <v>38</v>
      </c>
      <c r="F19" s="15" t="s">
        <v>263</v>
      </c>
      <c r="G19" s="49">
        <v>2.2999999999999998</v>
      </c>
      <c r="H19" s="49">
        <v>2.19</v>
      </c>
      <c r="I19" s="49">
        <v>45.63</v>
      </c>
      <c r="J19" s="140">
        <v>134.88</v>
      </c>
      <c r="K19" s="445" t="s">
        <v>82</v>
      </c>
      <c r="L19" s="446"/>
      <c r="M19" s="447"/>
      <c r="N19" s="14" t="s">
        <v>38</v>
      </c>
      <c r="O19" s="15" t="s">
        <v>263</v>
      </c>
      <c r="P19" s="49">
        <v>2.2999999999999998</v>
      </c>
      <c r="Q19" s="49">
        <v>2.19</v>
      </c>
      <c r="R19" s="49">
        <v>45.63</v>
      </c>
      <c r="S19" s="140">
        <v>134.88</v>
      </c>
    </row>
    <row r="20" spans="1:21" ht="55.5" customHeight="1" x14ac:dyDescent="0.3">
      <c r="A20" s="8">
        <v>248</v>
      </c>
      <c r="B20" s="414" t="s">
        <v>177</v>
      </c>
      <c r="C20" s="414"/>
      <c r="D20" s="414"/>
      <c r="E20" s="9" t="s">
        <v>43</v>
      </c>
      <c r="F20" s="10" t="s">
        <v>178</v>
      </c>
      <c r="G20" s="19">
        <v>6.78</v>
      </c>
      <c r="H20" s="19">
        <v>0.82</v>
      </c>
      <c r="I20" s="19">
        <v>34.85</v>
      </c>
      <c r="J20" s="19">
        <v>173.88</v>
      </c>
      <c r="K20" s="414" t="s">
        <v>177</v>
      </c>
      <c r="L20" s="414"/>
      <c r="M20" s="414"/>
      <c r="N20" s="9" t="s">
        <v>43</v>
      </c>
      <c r="O20" s="10" t="s">
        <v>178</v>
      </c>
      <c r="P20" s="19">
        <v>6.78</v>
      </c>
      <c r="Q20" s="19">
        <v>0.82</v>
      </c>
      <c r="R20" s="19">
        <v>34.85</v>
      </c>
      <c r="S20" s="141">
        <v>173.88</v>
      </c>
    </row>
    <row r="21" spans="1:21" ht="48" customHeight="1" x14ac:dyDescent="0.3">
      <c r="A21" s="17">
        <v>347</v>
      </c>
      <c r="B21" s="414" t="s">
        <v>271</v>
      </c>
      <c r="C21" s="414"/>
      <c r="D21" s="414"/>
      <c r="E21" s="9" t="s">
        <v>26</v>
      </c>
      <c r="F21" s="10" t="s">
        <v>273</v>
      </c>
      <c r="G21" s="19">
        <v>9.09</v>
      </c>
      <c r="H21" s="19">
        <v>18.329999999999998</v>
      </c>
      <c r="I21" s="19">
        <v>3.5</v>
      </c>
      <c r="J21" s="19">
        <v>247.5</v>
      </c>
      <c r="K21" s="414" t="s">
        <v>271</v>
      </c>
      <c r="L21" s="414"/>
      <c r="M21" s="414"/>
      <c r="N21" s="9" t="s">
        <v>134</v>
      </c>
      <c r="O21" s="10" t="s">
        <v>273</v>
      </c>
      <c r="P21" s="19">
        <v>9.09</v>
      </c>
      <c r="Q21" s="19">
        <v>18.329999999999998</v>
      </c>
      <c r="R21" s="19">
        <v>3.5</v>
      </c>
      <c r="S21" s="19">
        <v>247.5</v>
      </c>
    </row>
    <row r="22" spans="1:21" ht="44.25" customHeight="1" x14ac:dyDescent="0.3">
      <c r="A22" s="13">
        <v>518</v>
      </c>
      <c r="B22" s="445" t="s">
        <v>88</v>
      </c>
      <c r="C22" s="446"/>
      <c r="D22" s="447"/>
      <c r="E22" s="14" t="s">
        <v>23</v>
      </c>
      <c r="F22" s="15" t="s">
        <v>272</v>
      </c>
      <c r="G22" s="22">
        <v>1</v>
      </c>
      <c r="H22" s="22">
        <v>0.2</v>
      </c>
      <c r="I22" s="22">
        <v>0.2</v>
      </c>
      <c r="J22" s="22">
        <v>92</v>
      </c>
      <c r="K22" s="445" t="s">
        <v>88</v>
      </c>
      <c r="L22" s="446"/>
      <c r="M22" s="447"/>
      <c r="N22" s="14" t="s">
        <v>23</v>
      </c>
      <c r="O22" s="15" t="s">
        <v>272</v>
      </c>
      <c r="P22" s="22">
        <v>1</v>
      </c>
      <c r="Q22" s="22">
        <v>0.2</v>
      </c>
      <c r="R22" s="22">
        <v>0.2</v>
      </c>
      <c r="S22" s="22">
        <v>92</v>
      </c>
    </row>
    <row r="23" spans="1:21" ht="45.75" customHeight="1" x14ac:dyDescent="0.3">
      <c r="A23" s="8">
        <v>108</v>
      </c>
      <c r="B23" s="415" t="s">
        <v>21</v>
      </c>
      <c r="C23" s="416"/>
      <c r="D23" s="417"/>
      <c r="E23" s="9" t="s">
        <v>48</v>
      </c>
      <c r="F23" s="10" t="s">
        <v>141</v>
      </c>
      <c r="G23" s="27">
        <v>3.8</v>
      </c>
      <c r="H23" s="27">
        <v>0.4</v>
      </c>
      <c r="I23" s="27">
        <v>24.6</v>
      </c>
      <c r="J23" s="27">
        <v>117.5</v>
      </c>
      <c r="K23" s="415" t="s">
        <v>21</v>
      </c>
      <c r="L23" s="416"/>
      <c r="M23" s="417"/>
      <c r="N23" s="9" t="s">
        <v>48</v>
      </c>
      <c r="O23" s="10" t="s">
        <v>141</v>
      </c>
      <c r="P23" s="27">
        <v>3.8</v>
      </c>
      <c r="Q23" s="27">
        <v>0.4</v>
      </c>
      <c r="R23" s="27">
        <v>24.6</v>
      </c>
      <c r="S23" s="142">
        <v>117.5</v>
      </c>
    </row>
    <row r="24" spans="1:21" ht="46.5" customHeight="1" x14ac:dyDescent="0.3">
      <c r="A24" s="8">
        <v>109</v>
      </c>
      <c r="B24" s="415" t="s">
        <v>53</v>
      </c>
      <c r="C24" s="416"/>
      <c r="D24" s="417"/>
      <c r="E24" s="9" t="s">
        <v>41</v>
      </c>
      <c r="F24" s="10" t="s">
        <v>142</v>
      </c>
      <c r="G24" s="24">
        <v>1.98</v>
      </c>
      <c r="H24" s="27">
        <v>0.36</v>
      </c>
      <c r="I24" s="27">
        <v>10.02</v>
      </c>
      <c r="J24" s="27">
        <v>52.2</v>
      </c>
      <c r="K24" s="415" t="s">
        <v>53</v>
      </c>
      <c r="L24" s="416"/>
      <c r="M24" s="417"/>
      <c r="N24" s="9" t="s">
        <v>41</v>
      </c>
      <c r="O24" s="10" t="s">
        <v>142</v>
      </c>
      <c r="P24" s="24">
        <v>1.98</v>
      </c>
      <c r="Q24" s="27">
        <v>0.36</v>
      </c>
      <c r="R24" s="27">
        <v>10.02</v>
      </c>
      <c r="S24" s="142">
        <v>52.2</v>
      </c>
    </row>
    <row r="25" spans="1:21" ht="36" customHeight="1" x14ac:dyDescent="0.3">
      <c r="A25" s="8"/>
      <c r="B25" s="415"/>
      <c r="C25" s="416"/>
      <c r="D25" s="417"/>
      <c r="E25" s="9"/>
      <c r="F25" s="10"/>
      <c r="G25" s="24"/>
      <c r="H25" s="27"/>
      <c r="I25" s="27"/>
      <c r="J25" s="142"/>
      <c r="K25" s="519"/>
      <c r="L25" s="416"/>
      <c r="M25" s="417"/>
      <c r="N25" s="9"/>
      <c r="O25" s="10"/>
      <c r="P25" s="24"/>
      <c r="Q25" s="27"/>
      <c r="R25" s="27"/>
      <c r="S25" s="142"/>
    </row>
    <row r="26" spans="1:21" ht="13.5" customHeight="1" thickBot="1" x14ac:dyDescent="0.3">
      <c r="A26" s="168"/>
      <c r="B26" s="478"/>
      <c r="C26" s="479"/>
      <c r="D26" s="480"/>
      <c r="E26" s="169"/>
      <c r="F26" s="221"/>
      <c r="G26" s="170"/>
      <c r="H26" s="170"/>
      <c r="I26" s="170"/>
      <c r="J26" s="170"/>
      <c r="K26" s="478"/>
      <c r="L26" s="479"/>
      <c r="M26" s="480"/>
      <c r="N26" s="169"/>
      <c r="O26" s="169"/>
      <c r="P26" s="171"/>
      <c r="Q26" s="171"/>
      <c r="R26" s="171"/>
      <c r="S26" s="222"/>
    </row>
    <row r="27" spans="1:21" ht="30" customHeight="1" thickBot="1" x14ac:dyDescent="0.4">
      <c r="A27" s="452" t="s">
        <v>14</v>
      </c>
      <c r="B27" s="453"/>
      <c r="C27" s="453"/>
      <c r="D27" s="454"/>
      <c r="E27" s="311">
        <f t="shared" ref="E27:J27" si="2">E18+E19+E20+E21+E22+E23+E24+E25+E26</f>
        <v>910</v>
      </c>
      <c r="F27" s="162">
        <f t="shared" si="2"/>
        <v>189.51</v>
      </c>
      <c r="G27" s="173">
        <f t="shared" si="2"/>
        <v>25.75</v>
      </c>
      <c r="H27" s="173">
        <f t="shared" si="2"/>
        <v>32.4</v>
      </c>
      <c r="I27" s="173">
        <f t="shared" si="2"/>
        <v>120.90000000000002</v>
      </c>
      <c r="J27" s="173">
        <f t="shared" si="2"/>
        <v>919.96</v>
      </c>
      <c r="K27" s="455" t="s">
        <v>14</v>
      </c>
      <c r="L27" s="453"/>
      <c r="M27" s="454"/>
      <c r="N27" s="311">
        <f t="shared" ref="N27:S27" si="3">N18+N19+N20+N21+N22+N23+N24+N25+N26</f>
        <v>930</v>
      </c>
      <c r="O27" s="162">
        <f t="shared" si="3"/>
        <v>189.51</v>
      </c>
      <c r="P27" s="175">
        <f t="shared" si="3"/>
        <v>25.75</v>
      </c>
      <c r="Q27" s="175">
        <f t="shared" si="3"/>
        <v>32.4</v>
      </c>
      <c r="R27" s="175">
        <f t="shared" si="3"/>
        <v>120.90000000000002</v>
      </c>
      <c r="S27" s="176">
        <f t="shared" si="3"/>
        <v>919.96</v>
      </c>
      <c r="T27" s="55">
        <f>F16+F27</f>
        <v>189.51</v>
      </c>
      <c r="U27" s="55">
        <f>O16+O27</f>
        <v>189.51</v>
      </c>
    </row>
    <row r="28" spans="1:21" ht="0.75" customHeight="1" x14ac:dyDescent="0.25">
      <c r="A28" s="558" t="s">
        <v>17</v>
      </c>
      <c r="B28" s="483"/>
      <c r="C28" s="483"/>
      <c r="D28" s="483"/>
      <c r="E28" s="483"/>
      <c r="F28" s="483"/>
      <c r="G28" s="483"/>
      <c r="H28" s="483"/>
      <c r="I28" s="483"/>
      <c r="J28" s="484"/>
      <c r="K28" s="485" t="s">
        <v>17</v>
      </c>
      <c r="L28" s="486"/>
      <c r="M28" s="486"/>
      <c r="N28" s="486"/>
      <c r="O28" s="486"/>
      <c r="P28" s="486"/>
      <c r="Q28" s="486"/>
      <c r="R28" s="486"/>
      <c r="S28" s="565"/>
    </row>
    <row r="29" spans="1:21" ht="0.75" hidden="1" customHeight="1" x14ac:dyDescent="0.3">
      <c r="A29" s="17"/>
      <c r="B29" s="415"/>
      <c r="C29" s="416"/>
      <c r="D29" s="417"/>
      <c r="E29" s="9"/>
      <c r="F29" s="10"/>
      <c r="G29" s="19"/>
      <c r="H29" s="19"/>
      <c r="I29" s="19"/>
      <c r="J29" s="19"/>
      <c r="K29" s="415"/>
      <c r="L29" s="416"/>
      <c r="M29" s="417"/>
      <c r="N29" s="9"/>
      <c r="O29" s="10"/>
      <c r="P29" s="19"/>
      <c r="Q29" s="19"/>
      <c r="R29" s="19"/>
      <c r="S29" s="19"/>
    </row>
    <row r="30" spans="1:21" ht="20.25" hidden="1" customHeight="1" x14ac:dyDescent="0.3">
      <c r="A30" s="17"/>
      <c r="B30" s="415"/>
      <c r="C30" s="416"/>
      <c r="D30" s="417"/>
      <c r="E30" s="9"/>
      <c r="F30" s="10"/>
      <c r="G30" s="19"/>
      <c r="H30" s="19"/>
      <c r="I30" s="19"/>
      <c r="J30" s="19"/>
      <c r="K30" s="415"/>
      <c r="L30" s="416"/>
      <c r="M30" s="417"/>
      <c r="N30" s="9"/>
      <c r="O30" s="10"/>
      <c r="P30" s="19"/>
      <c r="Q30" s="19"/>
      <c r="R30" s="19"/>
      <c r="S30" s="19"/>
    </row>
    <row r="31" spans="1:21" ht="21" hidden="1" customHeight="1" x14ac:dyDescent="0.3">
      <c r="A31" s="13"/>
      <c r="B31" s="445"/>
      <c r="C31" s="446"/>
      <c r="D31" s="447"/>
      <c r="E31" s="14"/>
      <c r="F31" s="15"/>
      <c r="G31" s="22"/>
      <c r="H31" s="22"/>
      <c r="I31" s="22"/>
      <c r="J31" s="22"/>
      <c r="K31" s="445"/>
      <c r="L31" s="446"/>
      <c r="M31" s="447"/>
      <c r="N31" s="14"/>
      <c r="O31" s="15"/>
      <c r="P31" s="22"/>
      <c r="Q31" s="22"/>
      <c r="R31" s="22"/>
      <c r="S31" s="22"/>
    </row>
    <row r="32" spans="1:21" ht="27.75" hidden="1" customHeight="1" x14ac:dyDescent="0.3">
      <c r="A32" s="8"/>
      <c r="B32" s="415"/>
      <c r="C32" s="416"/>
      <c r="D32" s="417"/>
      <c r="E32" s="9"/>
      <c r="F32" s="10"/>
      <c r="G32" s="27"/>
      <c r="H32" s="27"/>
      <c r="I32" s="27"/>
      <c r="J32" s="27"/>
      <c r="K32" s="415"/>
      <c r="L32" s="416"/>
      <c r="M32" s="417"/>
      <c r="N32" s="9"/>
      <c r="O32" s="10"/>
      <c r="P32" s="27"/>
      <c r="Q32" s="27"/>
      <c r="R32" s="27"/>
      <c r="S32" s="27"/>
    </row>
    <row r="33" spans="1:19" ht="30" hidden="1" customHeight="1" x14ac:dyDescent="0.3">
      <c r="A33" s="8"/>
      <c r="B33" s="415"/>
      <c r="C33" s="416"/>
      <c r="D33" s="417"/>
      <c r="E33" s="9"/>
      <c r="F33" s="10"/>
      <c r="G33" s="24"/>
      <c r="H33" s="27"/>
      <c r="I33" s="27"/>
      <c r="J33" s="27"/>
      <c r="K33" s="415"/>
      <c r="L33" s="416"/>
      <c r="M33" s="417"/>
      <c r="N33" s="9"/>
      <c r="O33" s="10"/>
      <c r="P33" s="24"/>
      <c r="Q33" s="27"/>
      <c r="R33" s="27"/>
      <c r="S33" s="27"/>
    </row>
    <row r="34" spans="1:19" ht="27.75" hidden="1" customHeight="1" x14ac:dyDescent="0.3">
      <c r="A34" s="11"/>
      <c r="B34" s="415"/>
      <c r="C34" s="416"/>
      <c r="D34" s="417"/>
      <c r="E34" s="20"/>
      <c r="F34" s="21"/>
      <c r="G34" s="30"/>
      <c r="H34" s="30"/>
      <c r="I34" s="30"/>
      <c r="J34" s="30"/>
      <c r="K34" s="415"/>
      <c r="L34" s="416"/>
      <c r="M34" s="417"/>
      <c r="N34" s="20"/>
      <c r="O34" s="21"/>
      <c r="P34" s="30"/>
      <c r="Q34" s="30"/>
      <c r="R34" s="30"/>
      <c r="S34" s="30"/>
    </row>
    <row r="35" spans="1:19" ht="28.5" hidden="1" customHeight="1" x14ac:dyDescent="0.35">
      <c r="A35" s="418" t="s">
        <v>14</v>
      </c>
      <c r="B35" s="419"/>
      <c r="C35" s="419"/>
      <c r="D35" s="420"/>
      <c r="E35" s="68">
        <f t="shared" ref="E35:J35" si="4">E29+E30+E31+E32+E33+E34</f>
        <v>0</v>
      </c>
      <c r="F35" s="35">
        <f t="shared" si="4"/>
        <v>0</v>
      </c>
      <c r="G35" s="29">
        <f t="shared" si="4"/>
        <v>0</v>
      </c>
      <c r="H35" s="29">
        <f t="shared" si="4"/>
        <v>0</v>
      </c>
      <c r="I35" s="29">
        <f t="shared" si="4"/>
        <v>0</v>
      </c>
      <c r="J35" s="29">
        <f t="shared" si="4"/>
        <v>0</v>
      </c>
      <c r="K35" s="418" t="s">
        <v>14</v>
      </c>
      <c r="L35" s="419"/>
      <c r="M35" s="420"/>
      <c r="N35" s="68">
        <f t="shared" ref="N35:S35" si="5">N29+N30+N31+N32+N33+N34</f>
        <v>0</v>
      </c>
      <c r="O35" s="36">
        <f t="shared" si="5"/>
        <v>0</v>
      </c>
      <c r="P35" s="25">
        <f t="shared" si="5"/>
        <v>0</v>
      </c>
      <c r="Q35" s="25">
        <f t="shared" si="5"/>
        <v>0</v>
      </c>
      <c r="R35" s="25">
        <f t="shared" si="5"/>
        <v>0</v>
      </c>
      <c r="S35" s="25">
        <f t="shared" si="5"/>
        <v>0</v>
      </c>
    </row>
    <row r="36" spans="1:19" ht="43.5" customHeight="1" thickBot="1" x14ac:dyDescent="0.3">
      <c r="A36" s="409" t="s">
        <v>34</v>
      </c>
      <c r="B36" s="410"/>
      <c r="C36" s="410"/>
      <c r="D36" s="410"/>
      <c r="E36" s="410"/>
      <c r="F36" s="410"/>
      <c r="G36" s="410"/>
      <c r="H36" s="410"/>
      <c r="I36" s="410"/>
      <c r="J36" s="411"/>
      <c r="K36" s="562" t="s">
        <v>34</v>
      </c>
      <c r="L36" s="563"/>
      <c r="M36" s="563"/>
      <c r="N36" s="563"/>
      <c r="O36" s="563"/>
      <c r="P36" s="563"/>
      <c r="Q36" s="563"/>
      <c r="R36" s="563"/>
      <c r="S36" s="563"/>
    </row>
    <row r="37" spans="1:19" ht="39.75" customHeight="1" x14ac:dyDescent="0.3">
      <c r="A37" s="165">
        <v>515</v>
      </c>
      <c r="B37" s="481" t="s">
        <v>70</v>
      </c>
      <c r="C37" s="481"/>
      <c r="D37" s="481"/>
      <c r="E37" s="149" t="s">
        <v>23</v>
      </c>
      <c r="F37" s="190">
        <v>22</v>
      </c>
      <c r="G37" s="151">
        <v>5.22</v>
      </c>
      <c r="H37" s="151">
        <v>4.5</v>
      </c>
      <c r="I37" s="151">
        <v>8.64</v>
      </c>
      <c r="J37" s="191">
        <v>95.4</v>
      </c>
      <c r="K37" s="481" t="s">
        <v>70</v>
      </c>
      <c r="L37" s="481"/>
      <c r="M37" s="481"/>
      <c r="N37" s="149" t="s">
        <v>23</v>
      </c>
      <c r="O37" s="190">
        <v>22</v>
      </c>
      <c r="P37" s="151">
        <v>5.22</v>
      </c>
      <c r="Q37" s="151">
        <v>4.5</v>
      </c>
      <c r="R37" s="151">
        <v>8.64</v>
      </c>
      <c r="S37" s="192">
        <v>95.4</v>
      </c>
    </row>
    <row r="38" spans="1:19" ht="41.25" customHeight="1" x14ac:dyDescent="0.3">
      <c r="A38" s="62">
        <v>542</v>
      </c>
      <c r="B38" s="414" t="s">
        <v>71</v>
      </c>
      <c r="C38" s="414"/>
      <c r="D38" s="414"/>
      <c r="E38" s="9" t="s">
        <v>26</v>
      </c>
      <c r="F38" s="10" t="s">
        <v>166</v>
      </c>
      <c r="G38" s="40" t="s">
        <v>44</v>
      </c>
      <c r="H38" s="19">
        <v>3.2</v>
      </c>
      <c r="I38" s="19">
        <v>36.6</v>
      </c>
      <c r="J38" s="19">
        <v>190</v>
      </c>
      <c r="K38" s="414" t="s">
        <v>71</v>
      </c>
      <c r="L38" s="414"/>
      <c r="M38" s="414"/>
      <c r="N38" s="9" t="s">
        <v>26</v>
      </c>
      <c r="O38" s="10" t="s">
        <v>166</v>
      </c>
      <c r="P38" s="40" t="s">
        <v>44</v>
      </c>
      <c r="Q38" s="19">
        <v>3.2</v>
      </c>
      <c r="R38" s="19">
        <v>36.6</v>
      </c>
      <c r="S38" s="141">
        <v>190</v>
      </c>
    </row>
    <row r="39" spans="1:19" ht="43.5" customHeight="1" thickBot="1" x14ac:dyDescent="0.35">
      <c r="A39" s="193">
        <v>573</v>
      </c>
      <c r="B39" s="556" t="s">
        <v>81</v>
      </c>
      <c r="C39" s="556"/>
      <c r="D39" s="556"/>
      <c r="E39" s="194" t="s">
        <v>24</v>
      </c>
      <c r="F39" s="195" t="s">
        <v>210</v>
      </c>
      <c r="G39" s="196">
        <v>9</v>
      </c>
      <c r="H39" s="196">
        <v>6.85</v>
      </c>
      <c r="I39" s="196">
        <v>74</v>
      </c>
      <c r="J39" s="196">
        <v>385.5</v>
      </c>
      <c r="K39" s="556" t="s">
        <v>81</v>
      </c>
      <c r="L39" s="556"/>
      <c r="M39" s="556"/>
      <c r="N39" s="194" t="s">
        <v>24</v>
      </c>
      <c r="O39" s="195" t="s">
        <v>210</v>
      </c>
      <c r="P39" s="196">
        <v>9</v>
      </c>
      <c r="Q39" s="196">
        <v>6.85</v>
      </c>
      <c r="R39" s="196">
        <v>74</v>
      </c>
      <c r="S39" s="197">
        <v>385.5</v>
      </c>
    </row>
    <row r="40" spans="1:19" ht="28.5" customHeight="1" thickBot="1" x14ac:dyDescent="0.4">
      <c r="A40" s="452" t="s">
        <v>14</v>
      </c>
      <c r="B40" s="453"/>
      <c r="C40" s="453"/>
      <c r="D40" s="454"/>
      <c r="E40" s="311">
        <f t="shared" ref="E40:J40" si="6">E37+E39</f>
        <v>290</v>
      </c>
      <c r="F40" s="162">
        <f>F37+F38+F39</f>
        <v>54.16</v>
      </c>
      <c r="G40" s="163">
        <f t="shared" si="6"/>
        <v>14.219999999999999</v>
      </c>
      <c r="H40" s="163">
        <f t="shared" si="6"/>
        <v>11.35</v>
      </c>
      <c r="I40" s="163">
        <f t="shared" si="6"/>
        <v>82.64</v>
      </c>
      <c r="J40" s="163">
        <f t="shared" si="6"/>
        <v>480.9</v>
      </c>
      <c r="K40" s="455" t="s">
        <v>14</v>
      </c>
      <c r="L40" s="453"/>
      <c r="M40" s="454"/>
      <c r="N40" s="311">
        <f t="shared" ref="N40:S40" si="7">N37+N39</f>
        <v>290</v>
      </c>
      <c r="O40" s="162">
        <f>O37+O38+O39</f>
        <v>54.16</v>
      </c>
      <c r="P40" s="163">
        <f t="shared" si="7"/>
        <v>14.219999999999999</v>
      </c>
      <c r="Q40" s="163">
        <f t="shared" si="7"/>
        <v>11.35</v>
      </c>
      <c r="R40" s="163">
        <f t="shared" si="7"/>
        <v>82.64</v>
      </c>
      <c r="S40" s="164">
        <f t="shared" si="7"/>
        <v>480.9</v>
      </c>
    </row>
    <row r="41" spans="1:19" ht="33" customHeight="1" thickBot="1" x14ac:dyDescent="0.4">
      <c r="A41" s="515" t="s">
        <v>14</v>
      </c>
      <c r="B41" s="516"/>
      <c r="C41" s="516"/>
      <c r="D41" s="517"/>
      <c r="E41" s="198">
        <f>E12+E16+E27+E35+E40</f>
        <v>1410</v>
      </c>
      <c r="F41" s="199">
        <f>F12+F27+F40</f>
        <v>284.47000000000003</v>
      </c>
      <c r="G41" s="198"/>
      <c r="H41" s="198"/>
      <c r="I41" s="198"/>
      <c r="J41" s="198"/>
      <c r="K41" s="518" t="s">
        <v>14</v>
      </c>
      <c r="L41" s="516"/>
      <c r="M41" s="517"/>
      <c r="N41" s="198">
        <f>N12+N16+N27+N35+N40</f>
        <v>1430</v>
      </c>
      <c r="O41" s="199">
        <f>O12+O16+O27+O35+O40</f>
        <v>284.47000000000003</v>
      </c>
      <c r="P41" s="198"/>
      <c r="Q41" s="198"/>
      <c r="R41" s="198"/>
      <c r="S41" s="200"/>
    </row>
    <row r="42" spans="1:19" ht="47.25" customHeight="1" x14ac:dyDescent="0.3">
      <c r="F42" s="37" t="s">
        <v>30</v>
      </c>
      <c r="G42" s="37"/>
      <c r="H42" s="37"/>
      <c r="I42" s="37"/>
      <c r="J42" s="38"/>
      <c r="K42" s="1"/>
    </row>
  </sheetData>
  <mergeCells count="81">
    <mergeCell ref="A40:D40"/>
    <mergeCell ref="K40:M40"/>
    <mergeCell ref="A41:D41"/>
    <mergeCell ref="K41:M41"/>
    <mergeCell ref="A36:J36"/>
    <mergeCell ref="K36:S36"/>
    <mergeCell ref="B37:D37"/>
    <mergeCell ref="K37:M37"/>
    <mergeCell ref="B39:D39"/>
    <mergeCell ref="K39:M39"/>
    <mergeCell ref="B38:D38"/>
    <mergeCell ref="K38:M38"/>
    <mergeCell ref="B33:D33"/>
    <mergeCell ref="K33:M33"/>
    <mergeCell ref="B34:D34"/>
    <mergeCell ref="A35:D35"/>
    <mergeCell ref="K35:M35"/>
    <mergeCell ref="K34:M34"/>
    <mergeCell ref="B30:D30"/>
    <mergeCell ref="K30:M30"/>
    <mergeCell ref="B31:D31"/>
    <mergeCell ref="K31:M31"/>
    <mergeCell ref="B32:D32"/>
    <mergeCell ref="K32:M32"/>
    <mergeCell ref="A27:D27"/>
    <mergeCell ref="K27:M27"/>
    <mergeCell ref="A28:J28"/>
    <mergeCell ref="K28:S28"/>
    <mergeCell ref="B29:D29"/>
    <mergeCell ref="K29:M29"/>
    <mergeCell ref="B24:D24"/>
    <mergeCell ref="K24:M24"/>
    <mergeCell ref="B25:D25"/>
    <mergeCell ref="K25:M25"/>
    <mergeCell ref="B26:D26"/>
    <mergeCell ref="K26:M26"/>
    <mergeCell ref="B21:D21"/>
    <mergeCell ref="K21:M21"/>
    <mergeCell ref="B22:D22"/>
    <mergeCell ref="K22:M22"/>
    <mergeCell ref="B23:D23"/>
    <mergeCell ref="K23:M23"/>
    <mergeCell ref="B18:D18"/>
    <mergeCell ref="K18:M18"/>
    <mergeCell ref="B19:D19"/>
    <mergeCell ref="K19:M19"/>
    <mergeCell ref="B20:D20"/>
    <mergeCell ref="K20:M20"/>
    <mergeCell ref="B15:D15"/>
    <mergeCell ref="K15:M15"/>
    <mergeCell ref="A16:D16"/>
    <mergeCell ref="K16:M16"/>
    <mergeCell ref="A17:J17"/>
    <mergeCell ref="K17:S17"/>
    <mergeCell ref="A12:D12"/>
    <mergeCell ref="K12:M12"/>
    <mergeCell ref="A13:J13"/>
    <mergeCell ref="K13:S13"/>
    <mergeCell ref="B14:D14"/>
    <mergeCell ref="K14:M14"/>
    <mergeCell ref="B8:D8"/>
    <mergeCell ref="K8:M8"/>
    <mergeCell ref="B10:D10"/>
    <mergeCell ref="K10:M10"/>
    <mergeCell ref="B11:D11"/>
    <mergeCell ref="K11:M11"/>
    <mergeCell ref="B9:D9"/>
    <mergeCell ref="K9:M9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5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6" workbookViewId="0">
      <selection activeCell="A19" sqref="A19:S21"/>
    </sheetView>
  </sheetViews>
  <sheetFormatPr defaultRowHeight="15" x14ac:dyDescent="0.25"/>
  <cols>
    <col min="4" max="4" width="13.85546875" customWidth="1"/>
    <col min="6" max="6" width="13.140625" customWidth="1"/>
    <col min="10" max="10" width="13.28515625" customWidth="1"/>
    <col min="13" max="13" width="14" customWidth="1"/>
    <col min="14" max="14" width="11.5703125" customWidth="1"/>
    <col min="15" max="15" width="12" customWidth="1"/>
    <col min="19" max="19" width="11.85546875" customWidth="1"/>
  </cols>
  <sheetData>
    <row r="1" spans="1:19" ht="18.75" x14ac:dyDescent="0.3">
      <c r="A1" s="421" t="s">
        <v>0</v>
      </c>
      <c r="B1" s="421"/>
      <c r="C1" s="421"/>
      <c r="D1" s="422"/>
      <c r="E1" s="1"/>
      <c r="F1" s="1"/>
      <c r="G1" s="1"/>
      <c r="H1" s="1"/>
      <c r="I1" s="1"/>
      <c r="J1" s="1"/>
      <c r="K1" s="1"/>
      <c r="L1" s="421"/>
      <c r="M1" s="421"/>
      <c r="N1" s="421"/>
      <c r="O1" s="422"/>
      <c r="P1" s="421" t="s">
        <v>1</v>
      </c>
      <c r="Q1" s="421"/>
      <c r="R1" s="421"/>
      <c r="S1" s="422"/>
    </row>
    <row r="2" spans="1:19" ht="18.75" x14ac:dyDescent="0.3">
      <c r="A2" s="421" t="s">
        <v>2</v>
      </c>
      <c r="B2" s="421"/>
      <c r="C2" s="421"/>
      <c r="D2" s="422"/>
      <c r="E2" s="1"/>
      <c r="F2" s="1"/>
      <c r="G2" s="1"/>
      <c r="H2" s="1"/>
      <c r="I2" s="1"/>
      <c r="J2" s="1"/>
      <c r="K2" s="1"/>
      <c r="L2" s="128"/>
      <c r="M2" s="128"/>
      <c r="N2" s="128"/>
      <c r="O2" s="129"/>
      <c r="P2" s="251" t="s">
        <v>186</v>
      </c>
      <c r="Q2" s="251"/>
      <c r="R2" s="251"/>
      <c r="S2" s="252"/>
    </row>
    <row r="3" spans="1:19" ht="18.75" x14ac:dyDescent="0.3">
      <c r="A3" s="421" t="s">
        <v>3</v>
      </c>
      <c r="B3" s="421"/>
      <c r="C3" s="421"/>
      <c r="D3" s="422"/>
      <c r="E3" s="1"/>
      <c r="F3" s="1"/>
      <c r="G3" s="1"/>
      <c r="H3" s="1"/>
      <c r="I3" s="1"/>
      <c r="J3" s="1"/>
      <c r="K3" s="1"/>
      <c r="L3" s="421"/>
      <c r="M3" s="421"/>
      <c r="N3" s="421"/>
      <c r="O3" s="422"/>
      <c r="P3" s="421" t="s">
        <v>87</v>
      </c>
      <c r="Q3" s="421"/>
      <c r="R3" s="421"/>
      <c r="S3" s="422"/>
    </row>
    <row r="4" spans="1:19" ht="19.5" x14ac:dyDescent="0.35">
      <c r="F4" s="423" t="s">
        <v>12</v>
      </c>
      <c r="G4" s="424"/>
      <c r="H4" s="424"/>
      <c r="I4" s="424"/>
      <c r="J4" s="424"/>
      <c r="K4" s="424"/>
      <c r="L4" s="424"/>
    </row>
    <row r="5" spans="1:19" ht="20.25" thickBot="1" x14ac:dyDescent="0.4">
      <c r="B5" s="425" t="s">
        <v>267</v>
      </c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</row>
    <row r="6" spans="1:19" ht="117" customHeight="1" thickBot="1" x14ac:dyDescent="0.3">
      <c r="A6" s="215" t="s">
        <v>4</v>
      </c>
      <c r="B6" s="491" t="s">
        <v>5</v>
      </c>
      <c r="C6" s="543"/>
      <c r="D6" s="544"/>
      <c r="E6" s="345" t="s">
        <v>6</v>
      </c>
      <c r="F6" s="347" t="s">
        <v>7</v>
      </c>
      <c r="G6" s="347" t="s">
        <v>8</v>
      </c>
      <c r="H6" s="347" t="s">
        <v>9</v>
      </c>
      <c r="I6" s="347" t="s">
        <v>10</v>
      </c>
      <c r="J6" s="346" t="s">
        <v>11</v>
      </c>
      <c r="K6" s="491" t="s">
        <v>33</v>
      </c>
      <c r="L6" s="543"/>
      <c r="M6" s="544"/>
      <c r="N6" s="345" t="s">
        <v>6</v>
      </c>
      <c r="O6" s="347" t="s">
        <v>7</v>
      </c>
      <c r="P6" s="347" t="s">
        <v>8</v>
      </c>
      <c r="Q6" s="347" t="s">
        <v>9</v>
      </c>
      <c r="R6" s="347" t="s">
        <v>10</v>
      </c>
      <c r="S6" s="218" t="s">
        <v>11</v>
      </c>
    </row>
    <row r="7" spans="1:19" ht="25.5" customHeight="1" thickBot="1" x14ac:dyDescent="0.3">
      <c r="A7" s="497" t="s">
        <v>13</v>
      </c>
      <c r="B7" s="461"/>
      <c r="C7" s="461"/>
      <c r="D7" s="461"/>
      <c r="E7" s="461"/>
      <c r="F7" s="461"/>
      <c r="G7" s="461"/>
      <c r="H7" s="461"/>
      <c r="I7" s="461"/>
      <c r="J7" s="462"/>
      <c r="K7" s="494" t="s">
        <v>13</v>
      </c>
      <c r="L7" s="495"/>
      <c r="M7" s="495"/>
      <c r="N7" s="495"/>
      <c r="O7" s="495"/>
      <c r="P7" s="495"/>
      <c r="Q7" s="495"/>
      <c r="R7" s="495"/>
      <c r="S7" s="498"/>
    </row>
    <row r="8" spans="1:19" ht="47.25" customHeight="1" x14ac:dyDescent="0.3">
      <c r="A8" s="274">
        <v>260</v>
      </c>
      <c r="B8" s="488" t="s">
        <v>189</v>
      </c>
      <c r="C8" s="489"/>
      <c r="D8" s="490"/>
      <c r="E8" s="154" t="s">
        <v>43</v>
      </c>
      <c r="F8" s="155" t="s">
        <v>151</v>
      </c>
      <c r="G8" s="275">
        <v>6.31</v>
      </c>
      <c r="H8" s="275">
        <v>13.99</v>
      </c>
      <c r="I8" s="275">
        <v>30.07</v>
      </c>
      <c r="J8" s="275">
        <v>271.44</v>
      </c>
      <c r="K8" s="488" t="s">
        <v>189</v>
      </c>
      <c r="L8" s="489"/>
      <c r="M8" s="490"/>
      <c r="N8" s="154" t="s">
        <v>43</v>
      </c>
      <c r="O8" s="155" t="s">
        <v>151</v>
      </c>
      <c r="P8" s="275">
        <v>6.31</v>
      </c>
      <c r="Q8" s="275">
        <v>13.99</v>
      </c>
      <c r="R8" s="275">
        <v>30.07</v>
      </c>
      <c r="S8" s="276">
        <v>271.44</v>
      </c>
    </row>
    <row r="9" spans="1:19" ht="42.75" customHeight="1" x14ac:dyDescent="0.3">
      <c r="A9" s="13">
        <v>493</v>
      </c>
      <c r="B9" s="445" t="s">
        <v>29</v>
      </c>
      <c r="C9" s="446"/>
      <c r="D9" s="447"/>
      <c r="E9" s="14" t="s">
        <v>23</v>
      </c>
      <c r="F9" s="15" t="s">
        <v>76</v>
      </c>
      <c r="G9" s="22">
        <v>0.1</v>
      </c>
      <c r="H9" s="22">
        <v>0</v>
      </c>
      <c r="I9" s="22">
        <v>15</v>
      </c>
      <c r="J9" s="22">
        <v>60</v>
      </c>
      <c r="K9" s="445" t="s">
        <v>29</v>
      </c>
      <c r="L9" s="446"/>
      <c r="M9" s="447"/>
      <c r="N9" s="14" t="s">
        <v>23</v>
      </c>
      <c r="O9" s="15" t="s">
        <v>76</v>
      </c>
      <c r="P9" s="22">
        <v>0.1</v>
      </c>
      <c r="Q9" s="22">
        <v>0</v>
      </c>
      <c r="R9" s="22">
        <v>15</v>
      </c>
      <c r="S9" s="61">
        <v>60</v>
      </c>
    </row>
    <row r="10" spans="1:19" ht="38.25" customHeight="1" thickBot="1" x14ac:dyDescent="0.35">
      <c r="A10" s="193">
        <v>109</v>
      </c>
      <c r="B10" s="469" t="s">
        <v>53</v>
      </c>
      <c r="C10" s="470"/>
      <c r="D10" s="471"/>
      <c r="E10" s="194" t="s">
        <v>41</v>
      </c>
      <c r="F10" s="195" t="s">
        <v>142</v>
      </c>
      <c r="G10" s="234">
        <v>1.98</v>
      </c>
      <c r="H10" s="196">
        <v>0.36</v>
      </c>
      <c r="I10" s="196">
        <v>10.02</v>
      </c>
      <c r="J10" s="196">
        <v>52.2</v>
      </c>
      <c r="K10" s="469" t="s">
        <v>53</v>
      </c>
      <c r="L10" s="470"/>
      <c r="M10" s="471"/>
      <c r="N10" s="194" t="s">
        <v>41</v>
      </c>
      <c r="O10" s="195" t="s">
        <v>142</v>
      </c>
      <c r="P10" s="234">
        <v>1.98</v>
      </c>
      <c r="Q10" s="196">
        <v>0.36</v>
      </c>
      <c r="R10" s="196">
        <v>10.02</v>
      </c>
      <c r="S10" s="197">
        <v>52.2</v>
      </c>
    </row>
    <row r="11" spans="1:19" ht="35.25" customHeight="1" thickBot="1" x14ac:dyDescent="0.4">
      <c r="A11" s="452" t="s">
        <v>14</v>
      </c>
      <c r="B11" s="453"/>
      <c r="C11" s="453"/>
      <c r="D11" s="454"/>
      <c r="E11" s="348">
        <f t="shared" ref="E11:J11" si="0">E8+E9+E10</f>
        <v>410</v>
      </c>
      <c r="F11" s="348">
        <f t="shared" si="0"/>
        <v>29.54</v>
      </c>
      <c r="G11" s="173">
        <f t="shared" si="0"/>
        <v>8.3899999999999988</v>
      </c>
      <c r="H11" s="173">
        <f t="shared" si="0"/>
        <v>14.35</v>
      </c>
      <c r="I11" s="173">
        <f t="shared" si="0"/>
        <v>55.09</v>
      </c>
      <c r="J11" s="173">
        <f t="shared" si="0"/>
        <v>383.64</v>
      </c>
      <c r="K11" s="455" t="s">
        <v>14</v>
      </c>
      <c r="L11" s="453"/>
      <c r="M11" s="454"/>
      <c r="N11" s="348">
        <f t="shared" ref="N11:S11" si="1">N8+N9+N10</f>
        <v>410</v>
      </c>
      <c r="O11" s="348">
        <f t="shared" si="1"/>
        <v>29.54</v>
      </c>
      <c r="P11" s="224">
        <f t="shared" si="1"/>
        <v>8.3899999999999988</v>
      </c>
      <c r="Q11" s="224">
        <f t="shared" si="1"/>
        <v>14.35</v>
      </c>
      <c r="R11" s="224">
        <f t="shared" si="1"/>
        <v>55.09</v>
      </c>
      <c r="S11" s="225">
        <f t="shared" si="1"/>
        <v>383.64</v>
      </c>
    </row>
    <row r="12" spans="1:19" ht="30.75" customHeight="1" thickBot="1" x14ac:dyDescent="0.3">
      <c r="A12" s="497" t="s">
        <v>15</v>
      </c>
      <c r="B12" s="461"/>
      <c r="C12" s="461"/>
      <c r="D12" s="461"/>
      <c r="E12" s="461"/>
      <c r="F12" s="461"/>
      <c r="G12" s="461"/>
      <c r="H12" s="461"/>
      <c r="I12" s="461"/>
      <c r="J12" s="462"/>
      <c r="K12" s="545" t="s">
        <v>15</v>
      </c>
      <c r="L12" s="545"/>
      <c r="M12" s="545"/>
      <c r="N12" s="545"/>
      <c r="O12" s="545"/>
      <c r="P12" s="545"/>
      <c r="Q12" s="545"/>
      <c r="R12" s="545"/>
      <c r="S12" s="545"/>
    </row>
    <row r="13" spans="1:19" ht="45.75" customHeight="1" x14ac:dyDescent="0.3">
      <c r="A13" s="165" t="s">
        <v>139</v>
      </c>
      <c r="B13" s="439" t="s">
        <v>140</v>
      </c>
      <c r="C13" s="439"/>
      <c r="D13" s="439"/>
      <c r="E13" s="154" t="s">
        <v>41</v>
      </c>
      <c r="F13" s="155" t="s">
        <v>197</v>
      </c>
      <c r="G13" s="191">
        <v>4.1900000000000004</v>
      </c>
      <c r="H13" s="191">
        <v>4.03</v>
      </c>
      <c r="I13" s="191">
        <v>14.05</v>
      </c>
      <c r="J13" s="191">
        <v>45.5</v>
      </c>
      <c r="K13" s="439" t="s">
        <v>140</v>
      </c>
      <c r="L13" s="439"/>
      <c r="M13" s="439"/>
      <c r="N13" s="154" t="s">
        <v>41</v>
      </c>
      <c r="O13" s="155" t="s">
        <v>197</v>
      </c>
      <c r="P13" s="191">
        <v>4.1900000000000004</v>
      </c>
      <c r="Q13" s="191">
        <v>4.03</v>
      </c>
      <c r="R13" s="191">
        <v>14.05</v>
      </c>
      <c r="S13" s="192">
        <v>45.5</v>
      </c>
    </row>
    <row r="14" spans="1:19" ht="41.25" customHeight="1" thickBot="1" x14ac:dyDescent="0.35">
      <c r="A14" s="313">
        <v>503</v>
      </c>
      <c r="B14" s="546" t="s">
        <v>86</v>
      </c>
      <c r="C14" s="546"/>
      <c r="D14" s="546"/>
      <c r="E14" s="314" t="s">
        <v>23</v>
      </c>
      <c r="F14" s="315" t="s">
        <v>208</v>
      </c>
      <c r="G14" s="316">
        <v>0.1</v>
      </c>
      <c r="H14" s="316">
        <v>0</v>
      </c>
      <c r="I14" s="316">
        <v>15</v>
      </c>
      <c r="J14" s="317">
        <v>60</v>
      </c>
      <c r="K14" s="546" t="s">
        <v>86</v>
      </c>
      <c r="L14" s="546"/>
      <c r="M14" s="546"/>
      <c r="N14" s="314" t="s">
        <v>23</v>
      </c>
      <c r="O14" s="315" t="s">
        <v>208</v>
      </c>
      <c r="P14" s="316">
        <v>0.1</v>
      </c>
      <c r="Q14" s="316">
        <v>0</v>
      </c>
      <c r="R14" s="316">
        <v>15</v>
      </c>
      <c r="S14" s="317">
        <v>60</v>
      </c>
    </row>
    <row r="15" spans="1:19" ht="34.5" customHeight="1" thickBot="1" x14ac:dyDescent="0.4">
      <c r="A15" s="547" t="s">
        <v>14</v>
      </c>
      <c r="B15" s="548"/>
      <c r="C15" s="548"/>
      <c r="D15" s="549"/>
      <c r="E15" s="161">
        <f t="shared" ref="E15:J15" si="2">E13+E14</f>
        <v>230</v>
      </c>
      <c r="F15" s="162">
        <f t="shared" si="2"/>
        <v>37.5</v>
      </c>
      <c r="G15" s="163">
        <f t="shared" si="2"/>
        <v>4.29</v>
      </c>
      <c r="H15" s="163">
        <f t="shared" si="2"/>
        <v>4.03</v>
      </c>
      <c r="I15" s="163">
        <f t="shared" si="2"/>
        <v>29.05</v>
      </c>
      <c r="J15" s="163">
        <f t="shared" si="2"/>
        <v>105.5</v>
      </c>
      <c r="K15" s="550" t="s">
        <v>14</v>
      </c>
      <c r="L15" s="548"/>
      <c r="M15" s="549"/>
      <c r="N15" s="161">
        <f t="shared" ref="N15:S15" si="3">N13+N14</f>
        <v>230</v>
      </c>
      <c r="O15" s="162">
        <f t="shared" si="3"/>
        <v>37.5</v>
      </c>
      <c r="P15" s="163">
        <f t="shared" si="3"/>
        <v>4.29</v>
      </c>
      <c r="Q15" s="163">
        <f t="shared" si="3"/>
        <v>4.03</v>
      </c>
      <c r="R15" s="163">
        <f t="shared" si="3"/>
        <v>29.05</v>
      </c>
      <c r="S15" s="164">
        <f t="shared" si="3"/>
        <v>105.5</v>
      </c>
    </row>
    <row r="16" spans="1:19" ht="34.5" customHeight="1" thickBot="1" x14ac:dyDescent="0.3">
      <c r="A16" s="497" t="s">
        <v>16</v>
      </c>
      <c r="B16" s="461"/>
      <c r="C16" s="461"/>
      <c r="D16" s="461"/>
      <c r="E16" s="461"/>
      <c r="F16" s="461"/>
      <c r="G16" s="461"/>
      <c r="H16" s="461"/>
      <c r="I16" s="461"/>
      <c r="J16" s="462"/>
      <c r="K16" s="545" t="s">
        <v>16</v>
      </c>
      <c r="L16" s="545"/>
      <c r="M16" s="545"/>
      <c r="N16" s="545"/>
      <c r="O16" s="545"/>
      <c r="P16" s="545"/>
      <c r="Q16" s="545"/>
      <c r="R16" s="545"/>
      <c r="S16" s="545"/>
    </row>
    <row r="17" spans="1:21" ht="63.75" customHeight="1" x14ac:dyDescent="0.3">
      <c r="A17" s="165">
        <v>8</v>
      </c>
      <c r="B17" s="439" t="s">
        <v>132</v>
      </c>
      <c r="C17" s="439"/>
      <c r="D17" s="439"/>
      <c r="E17" s="154" t="s">
        <v>26</v>
      </c>
      <c r="F17" s="155" t="s">
        <v>226</v>
      </c>
      <c r="G17" s="166">
        <v>1.5</v>
      </c>
      <c r="H17" s="166">
        <v>0.2</v>
      </c>
      <c r="I17" s="166">
        <v>21.7</v>
      </c>
      <c r="J17" s="166">
        <v>95</v>
      </c>
      <c r="K17" s="439" t="s">
        <v>132</v>
      </c>
      <c r="L17" s="439"/>
      <c r="M17" s="439"/>
      <c r="N17" s="154" t="s">
        <v>26</v>
      </c>
      <c r="O17" s="155" t="s">
        <v>226</v>
      </c>
      <c r="P17" s="166">
        <v>1.5</v>
      </c>
      <c r="Q17" s="166">
        <v>0.2</v>
      </c>
      <c r="R17" s="166">
        <v>21.7</v>
      </c>
      <c r="S17" s="167">
        <v>95</v>
      </c>
    </row>
    <row r="18" spans="1:21" ht="56.25" customHeight="1" x14ac:dyDescent="0.3">
      <c r="A18" s="13">
        <v>165</v>
      </c>
      <c r="B18" s="444" t="s">
        <v>68</v>
      </c>
      <c r="C18" s="444"/>
      <c r="D18" s="444"/>
      <c r="E18" s="14" t="s">
        <v>38</v>
      </c>
      <c r="F18" s="15" t="s">
        <v>200</v>
      </c>
      <c r="G18" s="49">
        <v>7.13</v>
      </c>
      <c r="H18" s="49">
        <v>6.58</v>
      </c>
      <c r="I18" s="49">
        <v>23.73</v>
      </c>
      <c r="J18" s="49">
        <v>182.5</v>
      </c>
      <c r="K18" s="444" t="s">
        <v>68</v>
      </c>
      <c r="L18" s="444"/>
      <c r="M18" s="444"/>
      <c r="N18" s="14" t="s">
        <v>38</v>
      </c>
      <c r="O18" s="15" t="s">
        <v>200</v>
      </c>
      <c r="P18" s="49">
        <v>7.13</v>
      </c>
      <c r="Q18" s="49">
        <v>6.58</v>
      </c>
      <c r="R18" s="49">
        <v>23.73</v>
      </c>
      <c r="S18" s="140">
        <v>182.5</v>
      </c>
    </row>
    <row r="19" spans="1:21" ht="46.5" customHeight="1" x14ac:dyDescent="0.3">
      <c r="A19" s="8" t="s">
        <v>55</v>
      </c>
      <c r="B19" s="414" t="s">
        <v>171</v>
      </c>
      <c r="C19" s="414"/>
      <c r="D19" s="414"/>
      <c r="E19" s="9" t="s">
        <v>43</v>
      </c>
      <c r="F19" s="10" t="s">
        <v>194</v>
      </c>
      <c r="G19" s="19">
        <v>15.21</v>
      </c>
      <c r="H19" s="19">
        <v>20.46</v>
      </c>
      <c r="I19" s="19">
        <v>33.46</v>
      </c>
      <c r="J19" s="19">
        <v>392.55</v>
      </c>
      <c r="K19" s="414" t="s">
        <v>171</v>
      </c>
      <c r="L19" s="414"/>
      <c r="M19" s="414"/>
      <c r="N19" s="9" t="s">
        <v>43</v>
      </c>
      <c r="O19" s="10" t="s">
        <v>194</v>
      </c>
      <c r="P19" s="19">
        <v>15.21</v>
      </c>
      <c r="Q19" s="19">
        <v>20.46</v>
      </c>
      <c r="R19" s="19">
        <v>33.46</v>
      </c>
      <c r="S19" s="141">
        <v>392.55</v>
      </c>
    </row>
    <row r="20" spans="1:21" ht="45" customHeight="1" x14ac:dyDescent="0.3">
      <c r="A20" s="8">
        <v>493</v>
      </c>
      <c r="B20" s="444" t="s">
        <v>29</v>
      </c>
      <c r="C20" s="444"/>
      <c r="D20" s="444"/>
      <c r="E20" s="14" t="s">
        <v>23</v>
      </c>
      <c r="F20" s="15" t="s">
        <v>76</v>
      </c>
      <c r="G20" s="22">
        <v>0.1</v>
      </c>
      <c r="H20" s="22">
        <v>0</v>
      </c>
      <c r="I20" s="22">
        <v>15</v>
      </c>
      <c r="J20" s="22">
        <v>60</v>
      </c>
      <c r="K20" s="444" t="s">
        <v>29</v>
      </c>
      <c r="L20" s="444"/>
      <c r="M20" s="444"/>
      <c r="N20" s="14" t="s">
        <v>23</v>
      </c>
      <c r="O20" s="15" t="s">
        <v>76</v>
      </c>
      <c r="P20" s="22">
        <v>0.1</v>
      </c>
      <c r="Q20" s="22">
        <v>0</v>
      </c>
      <c r="R20" s="22">
        <v>15</v>
      </c>
      <c r="S20" s="61">
        <v>60</v>
      </c>
    </row>
    <row r="21" spans="1:21" ht="43.5" customHeight="1" x14ac:dyDescent="0.3">
      <c r="A21" s="8">
        <v>108</v>
      </c>
      <c r="B21" s="414" t="s">
        <v>21</v>
      </c>
      <c r="C21" s="414"/>
      <c r="D21" s="414"/>
      <c r="E21" s="9" t="s">
        <v>48</v>
      </c>
      <c r="F21" s="10" t="s">
        <v>195</v>
      </c>
      <c r="G21" s="27">
        <v>3.8</v>
      </c>
      <c r="H21" s="27">
        <v>0.4</v>
      </c>
      <c r="I21" s="27">
        <v>24.6</v>
      </c>
      <c r="J21" s="27">
        <v>117.5</v>
      </c>
      <c r="K21" s="414" t="s">
        <v>21</v>
      </c>
      <c r="L21" s="414"/>
      <c r="M21" s="414"/>
      <c r="N21" s="9" t="s">
        <v>48</v>
      </c>
      <c r="O21" s="10" t="s">
        <v>195</v>
      </c>
      <c r="P21" s="27">
        <v>3.8</v>
      </c>
      <c r="Q21" s="27">
        <v>0.4</v>
      </c>
      <c r="R21" s="27">
        <v>24.6</v>
      </c>
      <c r="S21" s="142">
        <v>117.5</v>
      </c>
    </row>
    <row r="22" spans="1:21" ht="43.5" customHeight="1" x14ac:dyDescent="0.3">
      <c r="A22" s="8">
        <v>109</v>
      </c>
      <c r="B22" s="414" t="s">
        <v>53</v>
      </c>
      <c r="C22" s="414"/>
      <c r="D22" s="414"/>
      <c r="E22" s="9" t="s">
        <v>41</v>
      </c>
      <c r="F22" s="10" t="s">
        <v>196</v>
      </c>
      <c r="G22" s="24">
        <v>1.98</v>
      </c>
      <c r="H22" s="27">
        <v>0.36</v>
      </c>
      <c r="I22" s="27">
        <v>10.02</v>
      </c>
      <c r="J22" s="27">
        <v>52.2</v>
      </c>
      <c r="K22" s="414" t="s">
        <v>53</v>
      </c>
      <c r="L22" s="414"/>
      <c r="M22" s="414"/>
      <c r="N22" s="9" t="s">
        <v>41</v>
      </c>
      <c r="O22" s="10" t="s">
        <v>196</v>
      </c>
      <c r="P22" s="24">
        <v>1.98</v>
      </c>
      <c r="Q22" s="27">
        <v>0.36</v>
      </c>
      <c r="R22" s="27">
        <v>10.02</v>
      </c>
      <c r="S22" s="142">
        <v>52.2</v>
      </c>
    </row>
    <row r="23" spans="1:21" ht="39.75" customHeight="1" x14ac:dyDescent="0.3">
      <c r="A23" s="45">
        <v>112</v>
      </c>
      <c r="B23" s="440" t="s">
        <v>63</v>
      </c>
      <c r="C23" s="440"/>
      <c r="D23" s="440"/>
      <c r="E23" s="20" t="s">
        <v>134</v>
      </c>
      <c r="F23" s="21" t="s">
        <v>268</v>
      </c>
      <c r="G23" s="46">
        <v>0.35</v>
      </c>
      <c r="H23" s="46">
        <v>0.35</v>
      </c>
      <c r="I23" s="46">
        <v>8.6</v>
      </c>
      <c r="J23" s="46">
        <v>41.23</v>
      </c>
      <c r="K23" s="440" t="s">
        <v>63</v>
      </c>
      <c r="L23" s="440"/>
      <c r="M23" s="440"/>
      <c r="N23" s="20" t="s">
        <v>134</v>
      </c>
      <c r="O23" s="21" t="s">
        <v>268</v>
      </c>
      <c r="P23" s="46">
        <v>0.35</v>
      </c>
      <c r="Q23" s="46">
        <v>0.35</v>
      </c>
      <c r="R23" s="46">
        <v>8.6</v>
      </c>
      <c r="S23" s="46">
        <v>41.23</v>
      </c>
    </row>
    <row r="24" spans="1:21" ht="19.5" customHeight="1" x14ac:dyDescent="0.3">
      <c r="A24" s="13"/>
      <c r="B24" s="445"/>
      <c r="C24" s="446"/>
      <c r="D24" s="447"/>
      <c r="E24" s="14"/>
      <c r="F24" s="15"/>
      <c r="G24" s="24"/>
      <c r="H24" s="27"/>
      <c r="I24" s="27"/>
      <c r="J24" s="27"/>
      <c r="K24" s="445"/>
      <c r="L24" s="446"/>
      <c r="M24" s="447"/>
      <c r="N24" s="14"/>
      <c r="O24" s="15"/>
      <c r="P24" s="24"/>
      <c r="Q24" s="27"/>
      <c r="R24" s="27"/>
      <c r="S24" s="142"/>
    </row>
    <row r="25" spans="1:21" ht="19.5" customHeight="1" thickBot="1" x14ac:dyDescent="0.3">
      <c r="A25" s="178"/>
      <c r="B25" s="533"/>
      <c r="C25" s="534"/>
      <c r="D25" s="535"/>
      <c r="E25" s="179"/>
      <c r="F25" s="180"/>
      <c r="G25" s="181"/>
      <c r="H25" s="181"/>
      <c r="I25" s="181"/>
      <c r="J25" s="181"/>
      <c r="K25" s="533"/>
      <c r="L25" s="534"/>
      <c r="M25" s="535"/>
      <c r="N25" s="179"/>
      <c r="O25" s="179"/>
      <c r="P25" s="182"/>
      <c r="Q25" s="182"/>
      <c r="R25" s="182"/>
      <c r="S25" s="183"/>
      <c r="T25" s="55">
        <f>F15+F26</f>
        <v>189.51</v>
      </c>
    </row>
    <row r="26" spans="1:21" ht="33.75" customHeight="1" thickBot="1" x14ac:dyDescent="0.4">
      <c r="A26" s="452" t="s">
        <v>14</v>
      </c>
      <c r="B26" s="453"/>
      <c r="C26" s="453"/>
      <c r="D26" s="454"/>
      <c r="E26" s="172">
        <f t="shared" ref="E26:J26" si="4">E17+E18+E19+E20+E21+E22+E23+E24+E25</f>
        <v>930</v>
      </c>
      <c r="F26" s="162">
        <f t="shared" si="4"/>
        <v>152.01</v>
      </c>
      <c r="G26" s="173">
        <f t="shared" si="4"/>
        <v>30.070000000000004</v>
      </c>
      <c r="H26" s="173">
        <f t="shared" si="4"/>
        <v>28.35</v>
      </c>
      <c r="I26" s="173">
        <f t="shared" si="4"/>
        <v>137.11000000000001</v>
      </c>
      <c r="J26" s="173">
        <f t="shared" si="4"/>
        <v>940.98</v>
      </c>
      <c r="K26" s="455" t="s">
        <v>14</v>
      </c>
      <c r="L26" s="453"/>
      <c r="M26" s="454"/>
      <c r="N26" s="172">
        <f t="shared" ref="N26:S26" si="5">N17+N18+N19+N20+N21+N22+N23+N24+N25</f>
        <v>930</v>
      </c>
      <c r="O26" s="174">
        <f t="shared" si="5"/>
        <v>152.01</v>
      </c>
      <c r="P26" s="175">
        <f t="shared" si="5"/>
        <v>30.070000000000004</v>
      </c>
      <c r="Q26" s="175">
        <f t="shared" si="5"/>
        <v>28.35</v>
      </c>
      <c r="R26" s="175">
        <f t="shared" si="5"/>
        <v>137.11000000000001</v>
      </c>
      <c r="S26" s="176">
        <f t="shared" si="5"/>
        <v>940.98</v>
      </c>
      <c r="T26" s="55">
        <f>O15+O26</f>
        <v>189.51</v>
      </c>
      <c r="U26" s="55"/>
    </row>
    <row r="27" spans="1:21" ht="39.75" customHeight="1" thickBot="1" x14ac:dyDescent="0.3">
      <c r="A27" s="497" t="s">
        <v>17</v>
      </c>
      <c r="B27" s="461"/>
      <c r="C27" s="461"/>
      <c r="D27" s="461"/>
      <c r="E27" s="461"/>
      <c r="F27" s="461"/>
      <c r="G27" s="461"/>
      <c r="H27" s="461"/>
      <c r="I27" s="461"/>
      <c r="J27" s="462"/>
      <c r="K27" s="545" t="s">
        <v>17</v>
      </c>
      <c r="L27" s="545"/>
      <c r="M27" s="545"/>
      <c r="N27" s="545"/>
      <c r="O27" s="545"/>
      <c r="P27" s="545"/>
      <c r="Q27" s="545"/>
      <c r="R27" s="545"/>
      <c r="S27" s="545"/>
    </row>
    <row r="28" spans="1:21" ht="45" customHeight="1" x14ac:dyDescent="0.3">
      <c r="A28" s="165">
        <v>248</v>
      </c>
      <c r="B28" s="475" t="s">
        <v>36</v>
      </c>
      <c r="C28" s="476"/>
      <c r="D28" s="477"/>
      <c r="E28" s="154" t="s">
        <v>43</v>
      </c>
      <c r="F28" s="155" t="s">
        <v>147</v>
      </c>
      <c r="G28" s="166">
        <v>8.24</v>
      </c>
      <c r="H28" s="166">
        <v>11.59</v>
      </c>
      <c r="I28" s="166">
        <v>29.34</v>
      </c>
      <c r="J28" s="166">
        <v>254.7</v>
      </c>
      <c r="K28" s="475" t="s">
        <v>36</v>
      </c>
      <c r="L28" s="476"/>
      <c r="M28" s="477"/>
      <c r="N28" s="154" t="s">
        <v>43</v>
      </c>
      <c r="O28" s="155" t="s">
        <v>147</v>
      </c>
      <c r="P28" s="166">
        <v>8.24</v>
      </c>
      <c r="Q28" s="166">
        <v>11.59</v>
      </c>
      <c r="R28" s="166">
        <v>29.34</v>
      </c>
      <c r="S28" s="167">
        <v>254.7</v>
      </c>
    </row>
    <row r="29" spans="1:21" ht="45" customHeight="1" x14ac:dyDescent="0.3">
      <c r="A29" s="18">
        <v>412</v>
      </c>
      <c r="B29" s="440" t="s">
        <v>28</v>
      </c>
      <c r="C29" s="440"/>
      <c r="D29" s="440"/>
      <c r="E29" s="20" t="s">
        <v>26</v>
      </c>
      <c r="F29" s="21" t="s">
        <v>188</v>
      </c>
      <c r="G29" s="46">
        <v>12.67</v>
      </c>
      <c r="H29" s="46">
        <v>10.71</v>
      </c>
      <c r="I29" s="46">
        <v>9.2899999999999991</v>
      </c>
      <c r="J29" s="46">
        <v>188.57</v>
      </c>
      <c r="K29" s="440" t="s">
        <v>28</v>
      </c>
      <c r="L29" s="440"/>
      <c r="M29" s="440"/>
      <c r="N29" s="20" t="s">
        <v>26</v>
      </c>
      <c r="O29" s="21" t="s">
        <v>188</v>
      </c>
      <c r="P29" s="46">
        <v>12.67</v>
      </c>
      <c r="Q29" s="46">
        <v>10.71</v>
      </c>
      <c r="R29" s="46">
        <v>9.2899999999999991</v>
      </c>
      <c r="S29" s="177">
        <v>188.57</v>
      </c>
      <c r="U29" s="66"/>
    </row>
    <row r="30" spans="1:21" ht="45" customHeight="1" x14ac:dyDescent="0.3">
      <c r="A30" s="13">
        <v>519</v>
      </c>
      <c r="B30" s="440" t="s">
        <v>39</v>
      </c>
      <c r="C30" s="440"/>
      <c r="D30" s="440"/>
      <c r="E30" s="20" t="s">
        <v>23</v>
      </c>
      <c r="F30" s="21" t="s">
        <v>146</v>
      </c>
      <c r="G30" s="46">
        <v>0.7</v>
      </c>
      <c r="H30" s="46">
        <v>0.3</v>
      </c>
      <c r="I30" s="46">
        <v>22.8</v>
      </c>
      <c r="J30" s="46">
        <v>97</v>
      </c>
      <c r="K30" s="440" t="s">
        <v>39</v>
      </c>
      <c r="L30" s="440"/>
      <c r="M30" s="440"/>
      <c r="N30" s="20" t="s">
        <v>23</v>
      </c>
      <c r="O30" s="21" t="s">
        <v>146</v>
      </c>
      <c r="P30" s="46">
        <v>0.7</v>
      </c>
      <c r="Q30" s="46">
        <v>0.3</v>
      </c>
      <c r="R30" s="46">
        <v>22.8</v>
      </c>
      <c r="S30" s="177">
        <v>97</v>
      </c>
      <c r="U30" s="66"/>
    </row>
    <row r="31" spans="1:21" ht="41.25" customHeight="1" x14ac:dyDescent="0.3">
      <c r="A31" s="8">
        <v>108</v>
      </c>
      <c r="B31" s="415" t="s">
        <v>21</v>
      </c>
      <c r="C31" s="416"/>
      <c r="D31" s="417"/>
      <c r="E31" s="9" t="s">
        <v>48</v>
      </c>
      <c r="F31" s="10" t="s">
        <v>145</v>
      </c>
      <c r="G31" s="27">
        <v>3.8</v>
      </c>
      <c r="H31" s="27">
        <v>0.4</v>
      </c>
      <c r="I31" s="27">
        <v>24.6</v>
      </c>
      <c r="J31" s="27">
        <v>117.5</v>
      </c>
      <c r="K31" s="415" t="s">
        <v>21</v>
      </c>
      <c r="L31" s="416"/>
      <c r="M31" s="417"/>
      <c r="N31" s="9" t="s">
        <v>48</v>
      </c>
      <c r="O31" s="10" t="s">
        <v>145</v>
      </c>
      <c r="P31" s="27">
        <v>3.8</v>
      </c>
      <c r="Q31" s="27">
        <v>0.4</v>
      </c>
      <c r="R31" s="27">
        <v>24.6</v>
      </c>
      <c r="S31" s="142">
        <v>117.5</v>
      </c>
    </row>
    <row r="32" spans="1:21" ht="41.25" customHeight="1" x14ac:dyDescent="0.3">
      <c r="A32" s="8">
        <v>109</v>
      </c>
      <c r="B32" s="415" t="s">
        <v>53</v>
      </c>
      <c r="C32" s="416"/>
      <c r="D32" s="417"/>
      <c r="E32" s="9" t="s">
        <v>41</v>
      </c>
      <c r="F32" s="10" t="s">
        <v>148</v>
      </c>
      <c r="G32" s="24">
        <v>1.98</v>
      </c>
      <c r="H32" s="27">
        <v>0.36</v>
      </c>
      <c r="I32" s="27">
        <v>10.02</v>
      </c>
      <c r="J32" s="27">
        <v>52.2</v>
      </c>
      <c r="K32" s="415" t="s">
        <v>53</v>
      </c>
      <c r="L32" s="416"/>
      <c r="M32" s="417"/>
      <c r="N32" s="9" t="s">
        <v>41</v>
      </c>
      <c r="O32" s="10" t="s">
        <v>148</v>
      </c>
      <c r="P32" s="24">
        <v>1.98</v>
      </c>
      <c r="Q32" s="27">
        <v>0.36</v>
      </c>
      <c r="R32" s="27">
        <v>10.02</v>
      </c>
      <c r="S32" s="142">
        <v>52.2</v>
      </c>
    </row>
    <row r="33" spans="1:19" ht="12.75" customHeight="1" x14ac:dyDescent="0.3">
      <c r="A33" s="184"/>
      <c r="B33" s="440"/>
      <c r="C33" s="440"/>
      <c r="D33" s="440"/>
      <c r="E33" s="20"/>
      <c r="F33" s="21"/>
      <c r="G33" s="30"/>
      <c r="H33" s="30"/>
      <c r="I33" s="30"/>
      <c r="J33" s="30"/>
      <c r="K33" s="440"/>
      <c r="L33" s="440"/>
      <c r="M33" s="440"/>
      <c r="N33" s="20"/>
      <c r="O33" s="21"/>
      <c r="P33" s="30"/>
      <c r="Q33" s="30"/>
      <c r="R33" s="30"/>
      <c r="S33" s="185"/>
    </row>
    <row r="34" spans="1:19" ht="13.5" customHeight="1" x14ac:dyDescent="0.3">
      <c r="A34" s="8"/>
      <c r="B34" s="415"/>
      <c r="C34" s="416"/>
      <c r="D34" s="417"/>
      <c r="E34" s="9"/>
      <c r="F34" s="10"/>
      <c r="G34" s="24"/>
      <c r="H34" s="27"/>
      <c r="I34" s="27"/>
      <c r="J34" s="27"/>
      <c r="K34" s="415"/>
      <c r="L34" s="416"/>
      <c r="M34" s="417"/>
      <c r="N34" s="9"/>
      <c r="O34" s="48"/>
      <c r="P34" s="24"/>
      <c r="Q34" s="27"/>
      <c r="R34" s="27"/>
      <c r="S34" s="142"/>
    </row>
    <row r="35" spans="1:19" ht="18.75" customHeight="1" thickBot="1" x14ac:dyDescent="0.3">
      <c r="A35" s="178"/>
      <c r="B35" s="533"/>
      <c r="C35" s="534"/>
      <c r="D35" s="535"/>
      <c r="E35" s="179"/>
      <c r="F35" s="179"/>
      <c r="G35" s="182"/>
      <c r="H35" s="182"/>
      <c r="I35" s="182"/>
      <c r="J35" s="182"/>
      <c r="K35" s="533"/>
      <c r="L35" s="534"/>
      <c r="M35" s="534"/>
      <c r="N35" s="535"/>
      <c r="O35" s="349"/>
      <c r="P35" s="181"/>
      <c r="Q35" s="181"/>
      <c r="R35" s="181"/>
      <c r="S35" s="350"/>
    </row>
    <row r="36" spans="1:19" ht="20.25" thickBot="1" x14ac:dyDescent="0.4">
      <c r="A36" s="452" t="s">
        <v>14</v>
      </c>
      <c r="B36" s="453"/>
      <c r="C36" s="453"/>
      <c r="D36" s="454"/>
      <c r="E36" s="172">
        <f t="shared" ref="E36:J36" si="6">E28+E31+E32+E33+E34+E35</f>
        <v>260</v>
      </c>
      <c r="F36" s="162">
        <f>F28+F29+F30+F31+F32+F33</f>
        <v>29.059999999999995</v>
      </c>
      <c r="G36" s="175">
        <f t="shared" si="6"/>
        <v>14.02</v>
      </c>
      <c r="H36" s="175">
        <f t="shared" si="6"/>
        <v>12.35</v>
      </c>
      <c r="I36" s="175">
        <f t="shared" si="6"/>
        <v>63.959999999999994</v>
      </c>
      <c r="J36" s="175">
        <f t="shared" si="6"/>
        <v>424.4</v>
      </c>
      <c r="K36" s="455" t="s">
        <v>14</v>
      </c>
      <c r="L36" s="453"/>
      <c r="M36" s="454"/>
      <c r="N36" s="172">
        <f t="shared" ref="N36:S36" si="7">N28+N31+N32+N33+N34+N35</f>
        <v>260</v>
      </c>
      <c r="O36" s="162">
        <f>O28+O29+O30+O31+O32+O33</f>
        <v>29.059999999999995</v>
      </c>
      <c r="P36" s="173">
        <f t="shared" si="7"/>
        <v>14.02</v>
      </c>
      <c r="Q36" s="173">
        <f t="shared" si="7"/>
        <v>12.35</v>
      </c>
      <c r="R36" s="173">
        <f t="shared" si="7"/>
        <v>63.959999999999994</v>
      </c>
      <c r="S36" s="189">
        <f t="shared" si="7"/>
        <v>424.4</v>
      </c>
    </row>
    <row r="37" spans="1:19" ht="26.25" customHeight="1" thickBot="1" x14ac:dyDescent="0.3">
      <c r="A37" s="497" t="s">
        <v>18</v>
      </c>
      <c r="B37" s="461"/>
      <c r="C37" s="461"/>
      <c r="D37" s="461"/>
      <c r="E37" s="461"/>
      <c r="F37" s="461"/>
      <c r="G37" s="461"/>
      <c r="H37" s="461"/>
      <c r="I37" s="461"/>
      <c r="J37" s="462"/>
      <c r="K37" s="463" t="s">
        <v>18</v>
      </c>
      <c r="L37" s="464"/>
      <c r="M37" s="464"/>
      <c r="N37" s="464"/>
      <c r="O37" s="464"/>
      <c r="P37" s="464"/>
      <c r="Q37" s="464"/>
      <c r="R37" s="464"/>
      <c r="S37" s="464"/>
    </row>
    <row r="38" spans="1:19" ht="34.5" customHeight="1" x14ac:dyDescent="0.3">
      <c r="A38" s="165">
        <v>516</v>
      </c>
      <c r="B38" s="475" t="s">
        <v>77</v>
      </c>
      <c r="C38" s="476"/>
      <c r="D38" s="477"/>
      <c r="E38" s="154" t="s">
        <v>23</v>
      </c>
      <c r="F38" s="155" t="s">
        <v>201</v>
      </c>
      <c r="G38" s="191">
        <v>5.8</v>
      </c>
      <c r="H38" s="191">
        <v>5</v>
      </c>
      <c r="I38" s="191">
        <v>8</v>
      </c>
      <c r="J38" s="191">
        <v>100</v>
      </c>
      <c r="K38" s="475" t="s">
        <v>77</v>
      </c>
      <c r="L38" s="476"/>
      <c r="M38" s="477"/>
      <c r="N38" s="154" t="s">
        <v>23</v>
      </c>
      <c r="O38" s="155" t="s">
        <v>201</v>
      </c>
      <c r="P38" s="191">
        <v>5.8</v>
      </c>
      <c r="Q38" s="191">
        <v>5</v>
      </c>
      <c r="R38" s="191">
        <v>8</v>
      </c>
      <c r="S38" s="192">
        <v>100</v>
      </c>
    </row>
    <row r="39" spans="1:19" ht="39.75" customHeight="1" x14ac:dyDescent="0.3">
      <c r="A39" s="184">
        <v>549</v>
      </c>
      <c r="B39" s="445" t="s">
        <v>67</v>
      </c>
      <c r="C39" s="446"/>
      <c r="D39" s="447"/>
      <c r="E39" s="14" t="s">
        <v>26</v>
      </c>
      <c r="F39" s="15" t="s">
        <v>144</v>
      </c>
      <c r="G39" s="22">
        <v>10.199999999999999</v>
      </c>
      <c r="H39" s="22">
        <v>10.8</v>
      </c>
      <c r="I39" s="22">
        <v>30.2</v>
      </c>
      <c r="J39" s="22">
        <v>259</v>
      </c>
      <c r="K39" s="445" t="s">
        <v>67</v>
      </c>
      <c r="L39" s="446"/>
      <c r="M39" s="447"/>
      <c r="N39" s="14" t="s">
        <v>26</v>
      </c>
      <c r="O39" s="15" t="s">
        <v>144</v>
      </c>
      <c r="P39" s="22">
        <v>10.199999999999999</v>
      </c>
      <c r="Q39" s="22">
        <v>10.8</v>
      </c>
      <c r="R39" s="22">
        <v>30.2</v>
      </c>
      <c r="S39" s="61">
        <v>259</v>
      </c>
    </row>
    <row r="40" spans="1:19" ht="19.5" thickBot="1" x14ac:dyDescent="0.35">
      <c r="A40" s="219"/>
      <c r="B40" s="530"/>
      <c r="C40" s="531"/>
      <c r="D40" s="532"/>
      <c r="E40" s="202"/>
      <c r="F40" s="240"/>
      <c r="G40" s="277"/>
      <c r="H40" s="277"/>
      <c r="I40" s="277"/>
      <c r="J40" s="277"/>
      <c r="K40" s="530"/>
      <c r="L40" s="531"/>
      <c r="M40" s="532"/>
      <c r="N40" s="202"/>
      <c r="O40" s="240"/>
      <c r="P40" s="277"/>
      <c r="Q40" s="277"/>
      <c r="R40" s="277"/>
      <c r="S40" s="278"/>
    </row>
    <row r="41" spans="1:19" ht="22.5" customHeight="1" thickBot="1" x14ac:dyDescent="0.4">
      <c r="A41" s="452" t="s">
        <v>14</v>
      </c>
      <c r="B41" s="453"/>
      <c r="C41" s="453"/>
      <c r="D41" s="454"/>
      <c r="E41" s="172">
        <f t="shared" ref="E41:J41" si="8">E38+E40</f>
        <v>200</v>
      </c>
      <c r="F41" s="162">
        <f>F38+F39+F40</f>
        <v>36.36</v>
      </c>
      <c r="G41" s="173">
        <f t="shared" si="8"/>
        <v>5.8</v>
      </c>
      <c r="H41" s="173">
        <f t="shared" si="8"/>
        <v>5</v>
      </c>
      <c r="I41" s="173">
        <f t="shared" si="8"/>
        <v>8</v>
      </c>
      <c r="J41" s="173">
        <f t="shared" si="8"/>
        <v>100</v>
      </c>
      <c r="K41" s="455" t="s">
        <v>14</v>
      </c>
      <c r="L41" s="453"/>
      <c r="M41" s="454"/>
      <c r="N41" s="172">
        <f t="shared" ref="N41:S41" si="9">N38+N40</f>
        <v>200</v>
      </c>
      <c r="O41" s="162">
        <f>O38+O39+O40</f>
        <v>36.36</v>
      </c>
      <c r="P41" s="173">
        <f t="shared" si="9"/>
        <v>5.8</v>
      </c>
      <c r="Q41" s="173">
        <f t="shared" si="9"/>
        <v>5</v>
      </c>
      <c r="R41" s="173">
        <f t="shared" si="9"/>
        <v>8</v>
      </c>
      <c r="S41" s="189">
        <f t="shared" si="9"/>
        <v>100</v>
      </c>
    </row>
    <row r="42" spans="1:19" ht="24" thickBot="1" x14ac:dyDescent="0.4">
      <c r="A42" s="515" t="s">
        <v>14</v>
      </c>
      <c r="B42" s="516"/>
      <c r="C42" s="516"/>
      <c r="D42" s="517"/>
      <c r="E42" s="198">
        <f>E11+E15+E26+E36+E41</f>
        <v>2030</v>
      </c>
      <c r="F42" s="199">
        <f>F11+F15+F26+F36+F41</f>
        <v>284.46999999999997</v>
      </c>
      <c r="G42" s="198"/>
      <c r="H42" s="198"/>
      <c r="I42" s="198"/>
      <c r="J42" s="198"/>
      <c r="K42" s="518" t="s">
        <v>14</v>
      </c>
      <c r="L42" s="516"/>
      <c r="M42" s="517"/>
      <c r="N42" s="198">
        <f>N11+N15+N26+N36+N41</f>
        <v>2030</v>
      </c>
      <c r="O42" s="199">
        <f>O11+O15+O26+O36+O41</f>
        <v>284.46999999999997</v>
      </c>
      <c r="P42" s="198"/>
      <c r="Q42" s="198"/>
      <c r="R42" s="198"/>
      <c r="S42" s="200"/>
    </row>
    <row r="44" spans="1:19" ht="18.75" x14ac:dyDescent="0.3">
      <c r="E44" s="37" t="s">
        <v>30</v>
      </c>
      <c r="F44" s="37"/>
      <c r="G44" s="37"/>
      <c r="H44" s="37"/>
      <c r="I44" s="38"/>
      <c r="J44" s="1"/>
    </row>
  </sheetData>
  <mergeCells count="83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K11:M11"/>
    <mergeCell ref="B10:D10"/>
    <mergeCell ref="K10:M10"/>
    <mergeCell ref="A11:D11"/>
    <mergeCell ref="A12:J12"/>
    <mergeCell ref="K12:S12"/>
    <mergeCell ref="B13:D13"/>
    <mergeCell ref="K13:M13"/>
    <mergeCell ref="B14:D14"/>
    <mergeCell ref="K14:M14"/>
    <mergeCell ref="K15:M15"/>
    <mergeCell ref="B17:D17"/>
    <mergeCell ref="K17:M17"/>
    <mergeCell ref="A15:D15"/>
    <mergeCell ref="A16:J16"/>
    <mergeCell ref="K16:S16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34:D34"/>
    <mergeCell ref="K34:M34"/>
    <mergeCell ref="B35:D35"/>
    <mergeCell ref="K24:M24"/>
    <mergeCell ref="K26:M26"/>
    <mergeCell ref="B24:D24"/>
    <mergeCell ref="B25:D25"/>
    <mergeCell ref="K25:M25"/>
    <mergeCell ref="A26:D26"/>
    <mergeCell ref="B29:D29"/>
    <mergeCell ref="K29:M29"/>
    <mergeCell ref="B28:D28"/>
    <mergeCell ref="K28:M28"/>
    <mergeCell ref="A27:J27"/>
    <mergeCell ref="K27:S27"/>
    <mergeCell ref="B30:D30"/>
    <mergeCell ref="K30:M30"/>
    <mergeCell ref="B31:D31"/>
    <mergeCell ref="K32:M32"/>
    <mergeCell ref="K33:M33"/>
    <mergeCell ref="K31:M31"/>
    <mergeCell ref="B32:D32"/>
    <mergeCell ref="B33:D33"/>
    <mergeCell ref="K35:N35"/>
    <mergeCell ref="A36:D36"/>
    <mergeCell ref="A37:J37"/>
    <mergeCell ref="K37:S37"/>
    <mergeCell ref="B38:D38"/>
    <mergeCell ref="K38:M38"/>
    <mergeCell ref="K36:M36"/>
    <mergeCell ref="A42:D42"/>
    <mergeCell ref="K42:M42"/>
    <mergeCell ref="B39:D39"/>
    <mergeCell ref="B40:D40"/>
    <mergeCell ref="K40:M40"/>
    <mergeCell ref="A41:D41"/>
    <mergeCell ref="K41:M41"/>
    <mergeCell ref="K39:M39"/>
  </mergeCells>
  <pageMargins left="0" right="0.70866141732283472" top="0" bottom="0" header="0.31496062992125984" footer="0.31496062992125984"/>
  <pageSetup paperSize="9" scale="3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20.01.2026г</vt:lpstr>
      <vt:lpstr>14.01.2026г</vt:lpstr>
      <vt:lpstr>15.01.2025г</vt:lpstr>
      <vt:lpstr>25.12.2025г</vt:lpstr>
      <vt:lpstr>24.12.2025г</vt:lpstr>
      <vt:lpstr>16.01.2026г</vt:lpstr>
      <vt:lpstr>05.12.2025г</vt:lpstr>
      <vt:lpstr>03.12.2025г</vt:lpstr>
      <vt:lpstr>Лист2</vt:lpstr>
      <vt:lpstr>15.12.2025г</vt:lpstr>
      <vt:lpstr>12.01.2026г</vt:lpstr>
      <vt:lpstr>13.01.2026г</vt:lpstr>
      <vt:lpstr>19.01.2026г</vt:lpstr>
      <vt:lpstr>19.12.2025г</vt:lpstr>
      <vt:lpstr>11.12.2025г</vt:lpstr>
      <vt:lpstr>12.12.2025г</vt:lpstr>
      <vt:lpstr>04.12.2025г</vt:lpstr>
      <vt:lpstr>10.12.2025г</vt:lpstr>
      <vt:lpstr>29.12.2025г</vt:lpstr>
      <vt:lpstr>09.12.2025г</vt:lpstr>
      <vt:lpstr>08.12.2025г</vt:lpstr>
      <vt:lpstr>01.12.2025г</vt:lpstr>
      <vt:lpstr>Лист6</vt:lpstr>
      <vt:lpstr>30.12.2025г</vt:lpstr>
      <vt:lpstr>Лист1</vt:lpstr>
      <vt:lpstr>Лист3</vt:lpstr>
      <vt:lpstr>Лист7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2026-01-20T03:29:32Z</dcterms:modified>
</cp:coreProperties>
</file>